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elisabetta_demaio_isprambiente_it/Documents/PIATTAFORMA/FILE DA CARICARE/"/>
    </mc:Choice>
  </mc:AlternateContent>
  <xr:revisionPtr revIDLastSave="0" documentId="8_{34FD43A8-C7C5-4A84-865C-E313A38D112E}" xr6:coauthVersionLast="47" xr6:coauthVersionMax="47" xr10:uidLastSave="{00000000-0000-0000-0000-000000000000}"/>
  <bookViews>
    <workbookView xWindow="1900" yWindow="1280" windowWidth="15260" windowHeight="9520" activeTab="4" xr2:uid="{00000000-000D-0000-FFFF-FFFF00000000}"/>
  </bookViews>
  <sheets>
    <sheet name="Tabella " sheetId="15413" r:id="rId1"/>
    <sheet name="Figura 1" sheetId="15415" r:id="rId2"/>
    <sheet name="Figura 2_new2a" sheetId="15412" r:id="rId3"/>
    <sheet name="Figura 1_bis" sheetId="15416" r:id="rId4"/>
    <sheet name="Foglio1" sheetId="15411" r:id="rId5"/>
  </sheets>
  <definedNames>
    <definedName name="_xlnm._FilterDatabase" localSheetId="4" hidden="1">Foglio1!$A$2:$W$60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5411" l="1"/>
  <c r="R33" i="15411" s="1"/>
  <c r="R34" i="15411" s="1"/>
  <c r="R35" i="15411" s="1"/>
  <c r="R36" i="15411" s="1"/>
  <c r="G60" i="15413"/>
  <c r="P32" i="15411"/>
  <c r="P33" i="15411" s="1"/>
  <c r="P34" i="15411" s="1"/>
  <c r="P35" i="15411" s="1"/>
  <c r="P36" i="15411" s="1"/>
  <c r="P37" i="15411" s="1"/>
  <c r="P38" i="15411" s="1"/>
  <c r="P39" i="15411" s="1"/>
  <c r="P40" i="15411" s="1"/>
  <c r="P41" i="15411" s="1"/>
  <c r="P42" i="15411" s="1"/>
  <c r="P43" i="15411" s="1"/>
  <c r="P44" i="15411" s="1"/>
  <c r="P45" i="15411" s="1"/>
  <c r="P46" i="15411" s="1"/>
  <c r="P47" i="15411" s="1"/>
  <c r="P48" i="15411" s="1"/>
  <c r="P49" i="15411" s="1"/>
  <c r="P50" i="15411" s="1"/>
  <c r="P51" i="15411" s="1"/>
  <c r="P52" i="15411" s="1"/>
  <c r="P53" i="15411" s="1"/>
  <c r="P54" i="15411" s="1"/>
  <c r="P55" i="15411" s="1"/>
  <c r="P56" i="15411" s="1"/>
  <c r="P57" i="15411" s="1"/>
  <c r="P58" i="15411" l="1"/>
  <c r="P60" i="15411" s="1"/>
  <c r="Q30" i="15411"/>
  <c r="Q29" i="15411" s="1"/>
  <c r="Q28" i="15411" s="1"/>
  <c r="R30" i="15411"/>
  <c r="R29" i="15411" s="1"/>
  <c r="R28" i="15411" s="1"/>
  <c r="S30" i="15411"/>
  <c r="S29" i="15411" s="1"/>
  <c r="S28" i="15411" s="1"/>
  <c r="S27" i="15411" s="1"/>
  <c r="S26" i="15411" s="1"/>
  <c r="S25" i="15411" s="1"/>
  <c r="S24" i="15411" s="1"/>
  <c r="S23" i="15411" s="1"/>
  <c r="T30" i="15411"/>
  <c r="T29" i="15411" s="1"/>
  <c r="T28" i="15411" s="1"/>
  <c r="P30" i="15411"/>
  <c r="P29" i="15411" s="1"/>
  <c r="P28" i="15411" s="1"/>
  <c r="P27" i="15411" s="1"/>
  <c r="P26" i="15411" s="1"/>
  <c r="P25" i="15411" s="1"/>
  <c r="P24" i="15411" s="1"/>
  <c r="P23" i="15411" s="1"/>
  <c r="P22" i="15411" s="1"/>
  <c r="P21" i="15411" s="1"/>
  <c r="P20" i="15411" s="1"/>
  <c r="P19" i="15411" s="1"/>
  <c r="P18" i="15411" s="1"/>
  <c r="P17" i="15411" s="1"/>
  <c r="P16" i="15411" s="1"/>
  <c r="P15" i="15411" s="1"/>
  <c r="P14" i="15411" s="1"/>
  <c r="P13" i="15411" s="1"/>
  <c r="P12" i="15411" s="1"/>
  <c r="P11" i="15411" s="1"/>
  <c r="P10" i="15411" s="1"/>
  <c r="P9" i="15411" s="1"/>
  <c r="P8" i="15411" s="1"/>
  <c r="P7" i="15411" s="1"/>
  <c r="P6" i="15411" s="1"/>
  <c r="P5" i="15411" s="1"/>
  <c r="P4" i="15411" s="1"/>
  <c r="P3" i="15411" s="1"/>
  <c r="Q32" i="15411"/>
  <c r="Q33" i="15411" s="1"/>
  <c r="Q34" i="15411" s="1"/>
  <c r="Q35" i="15411" s="1"/>
  <c r="Q36" i="15411" s="1"/>
  <c r="Q37" i="15411" s="1"/>
  <c r="Q38" i="15411" s="1"/>
  <c r="Q39" i="15411" s="1"/>
  <c r="Q40" i="15411" s="1"/>
  <c r="Q41" i="15411" s="1"/>
  <c r="Q42" i="15411" s="1"/>
  <c r="Q43" i="15411" s="1"/>
  <c r="Q44" i="15411" s="1"/>
  <c r="Q45" i="15411" s="1"/>
  <c r="Q46" i="15411" s="1"/>
  <c r="Q47" i="15411" s="1"/>
  <c r="Q48" i="15411" s="1"/>
  <c r="Q49" i="15411" s="1"/>
  <c r="Q50" i="15411" s="1"/>
  <c r="Q51" i="15411" s="1"/>
  <c r="Q52" i="15411" s="1"/>
  <c r="Q53" i="15411" s="1"/>
  <c r="Q54" i="15411" s="1"/>
  <c r="Q55" i="15411" s="1"/>
  <c r="Q56" i="15411" s="1"/>
  <c r="Q57" i="15411" s="1"/>
  <c r="Q58" i="15411" s="1"/>
  <c r="Q60" i="15411" s="1"/>
  <c r="R37" i="15411"/>
  <c r="R38" i="15411" s="1"/>
  <c r="R39" i="15411" s="1"/>
  <c r="R40" i="15411" s="1"/>
  <c r="R41" i="15411" s="1"/>
  <c r="R42" i="15411" s="1"/>
  <c r="R43" i="15411" s="1"/>
  <c r="R44" i="15411" s="1"/>
  <c r="R45" i="15411" s="1"/>
  <c r="R46" i="15411" s="1"/>
  <c r="R47" i="15411" s="1"/>
  <c r="R48" i="15411" s="1"/>
  <c r="R49" i="15411" s="1"/>
  <c r="R50" i="15411" s="1"/>
  <c r="R51" i="15411" s="1"/>
  <c r="R52" i="15411" s="1"/>
  <c r="R53" i="15411" s="1"/>
  <c r="R54" i="15411" s="1"/>
  <c r="R55" i="15411" s="1"/>
  <c r="R56" i="15411" s="1"/>
  <c r="R57" i="15411" s="1"/>
  <c r="S32" i="15411"/>
  <c r="S33" i="15411" s="1"/>
  <c r="S34" i="15411" s="1"/>
  <c r="S35" i="15411" s="1"/>
  <c r="S36" i="15411" s="1"/>
  <c r="S37" i="15411" s="1"/>
  <c r="S38" i="15411" s="1"/>
  <c r="S39" i="15411" s="1"/>
  <c r="S40" i="15411" s="1"/>
  <c r="S41" i="15411" s="1"/>
  <c r="S42" i="15411" s="1"/>
  <c r="S43" i="15411" s="1"/>
  <c r="S44" i="15411" s="1"/>
  <c r="S45" i="15411" s="1"/>
  <c r="S46" i="15411" s="1"/>
  <c r="S47" i="15411" s="1"/>
  <c r="S48" i="15411" s="1"/>
  <c r="S49" i="15411" s="1"/>
  <c r="S50" i="15411" s="1"/>
  <c r="S51" i="15411" s="1"/>
  <c r="S52" i="15411" s="1"/>
  <c r="S53" i="15411" s="1"/>
  <c r="S54" i="15411" s="1"/>
  <c r="S55" i="15411" s="1"/>
  <c r="S56" i="15411" s="1"/>
  <c r="S60" i="15411" s="1"/>
  <c r="T32" i="15411"/>
  <c r="T33" i="15411" s="1"/>
  <c r="T34" i="15411" s="1"/>
  <c r="T35" i="15411" s="1"/>
  <c r="T36" i="15411" s="1"/>
  <c r="T37" i="15411" s="1"/>
  <c r="T38" i="15411" s="1"/>
  <c r="T39" i="15411" s="1"/>
  <c r="T40" i="15411" s="1"/>
  <c r="T41" i="15411" s="1"/>
  <c r="T42" i="15411" s="1"/>
  <c r="T43" i="15411" s="1"/>
  <c r="T44" i="15411" s="1"/>
  <c r="T45" i="15411" s="1"/>
  <c r="T46" i="15411" s="1"/>
  <c r="T47" i="15411" s="1"/>
  <c r="T48" i="15411" s="1"/>
  <c r="T49" i="15411" s="1"/>
  <c r="T50" i="15411" s="1"/>
  <c r="T51" i="15411" s="1"/>
  <c r="T52" i="15411" s="1"/>
  <c r="T53" i="15411" s="1"/>
  <c r="T54" i="15411" s="1"/>
  <c r="T55" i="15411" s="1"/>
  <c r="U32" i="15411"/>
  <c r="U33" i="15411" s="1"/>
  <c r="U34" i="15411" s="1"/>
  <c r="U35" i="15411" s="1"/>
  <c r="U36" i="15411" s="1"/>
  <c r="U37" i="15411" s="1"/>
  <c r="U38" i="15411" s="1"/>
  <c r="U39" i="15411" s="1"/>
  <c r="U40" i="15411" s="1"/>
  <c r="U41" i="15411" s="1"/>
  <c r="U42" i="15411" s="1"/>
  <c r="U43" i="15411" s="1"/>
  <c r="U44" i="15411" s="1"/>
  <c r="U45" i="15411" s="1"/>
  <c r="U46" i="15411" s="1"/>
  <c r="U47" i="15411" s="1"/>
  <c r="U48" i="15411" s="1"/>
  <c r="U49" i="15411" s="1"/>
  <c r="U50" i="15411" s="1"/>
  <c r="U51" i="15411" s="1"/>
  <c r="U52" i="15411" s="1"/>
  <c r="U53" i="15411" s="1"/>
  <c r="U54" i="15411" s="1"/>
  <c r="U55" i="15411" s="1"/>
  <c r="I31" i="15411"/>
  <c r="I30" i="15411" s="1"/>
  <c r="I29" i="15411" s="1"/>
  <c r="I28" i="15411" s="1"/>
  <c r="I27" i="15411" s="1"/>
  <c r="I26" i="15411" s="1"/>
  <c r="I25" i="15411" s="1"/>
  <c r="I24" i="15411" s="1"/>
  <c r="I23" i="15411" s="1"/>
  <c r="I22" i="15411" s="1"/>
  <c r="I21" i="15411" s="1"/>
  <c r="I20" i="15411" s="1"/>
  <c r="I19" i="15411" s="1"/>
  <c r="I18" i="15411" s="1"/>
  <c r="I17" i="15411" s="1"/>
  <c r="I16" i="15411" s="1"/>
  <c r="I15" i="15411" s="1"/>
  <c r="I14" i="15411" s="1"/>
  <c r="I13" i="15411" s="1"/>
  <c r="I12" i="15411" s="1"/>
  <c r="I11" i="15411" s="1"/>
  <c r="I10" i="15411" s="1"/>
  <c r="I9" i="15411" s="1"/>
  <c r="I8" i="15411" s="1"/>
  <c r="I7" i="15411" s="1"/>
  <c r="I6" i="15411" s="1"/>
  <c r="I5" i="15411" s="1"/>
  <c r="I4" i="15411" s="1"/>
  <c r="I3" i="15411" s="1"/>
  <c r="J34" i="15411"/>
  <c r="J35" i="15411" s="1"/>
  <c r="J36" i="15411" s="1"/>
  <c r="J37" i="15411" s="1"/>
  <c r="J38" i="15411" s="1"/>
  <c r="J39" i="15411" s="1"/>
  <c r="J40" i="15411" s="1"/>
  <c r="J41" i="15411" s="1"/>
  <c r="J42" i="15411" s="1"/>
  <c r="J43" i="15411" s="1"/>
  <c r="J44" i="15411" s="1"/>
  <c r="J45" i="15411" s="1"/>
  <c r="J46" i="15411" s="1"/>
  <c r="J47" i="15411" s="1"/>
  <c r="J48" i="15411" s="1"/>
  <c r="J49" i="15411" s="1"/>
  <c r="J50" i="15411" s="1"/>
  <c r="J51" i="15411" s="1"/>
  <c r="J52" i="15411" s="1"/>
  <c r="J53" i="15411" s="1"/>
  <c r="J54" i="15411" s="1"/>
  <c r="J55" i="15411" s="1"/>
  <c r="J56" i="15411" s="1"/>
  <c r="J57" i="15411" s="1"/>
  <c r="J58" i="15411" s="1"/>
  <c r="K34" i="15411"/>
  <c r="K35" i="15411" s="1"/>
  <c r="K36" i="15411" s="1"/>
  <c r="K37" i="15411" s="1"/>
  <c r="K38" i="15411" s="1"/>
  <c r="K39" i="15411" s="1"/>
  <c r="K40" i="15411" s="1"/>
  <c r="K41" i="15411" s="1"/>
  <c r="K42" i="15411" s="1"/>
  <c r="K43" i="15411" s="1"/>
  <c r="K44" i="15411" s="1"/>
  <c r="K45" i="15411" s="1"/>
  <c r="K46" i="15411" s="1"/>
  <c r="K47" i="15411" s="1"/>
  <c r="K48" i="15411" s="1"/>
  <c r="K49" i="15411" s="1"/>
  <c r="K50" i="15411" s="1"/>
  <c r="K51" i="15411" s="1"/>
  <c r="K52" i="15411" s="1"/>
  <c r="K53" i="15411" s="1"/>
  <c r="K54" i="15411" s="1"/>
  <c r="K55" i="15411" s="1"/>
  <c r="K56" i="15411" s="1"/>
  <c r="K57" i="15411" s="1"/>
  <c r="K58" i="15411" s="1"/>
  <c r="L34" i="15411"/>
  <c r="L35" i="15411" s="1"/>
  <c r="L36" i="15411" s="1"/>
  <c r="L37" i="15411" s="1"/>
  <c r="L38" i="15411" s="1"/>
  <c r="L39" i="15411" s="1"/>
  <c r="L40" i="15411" s="1"/>
  <c r="L41" i="15411" s="1"/>
  <c r="L42" i="15411" s="1"/>
  <c r="L43" i="15411" s="1"/>
  <c r="L44" i="15411" s="1"/>
  <c r="L45" i="15411" s="1"/>
  <c r="L46" i="15411" s="1"/>
  <c r="L47" i="15411" s="1"/>
  <c r="L48" i="15411" s="1"/>
  <c r="L49" i="15411" s="1"/>
  <c r="L50" i="15411" s="1"/>
  <c r="L51" i="15411" s="1"/>
  <c r="L52" i="15411" s="1"/>
  <c r="L53" i="15411" s="1"/>
  <c r="L54" i="15411" s="1"/>
  <c r="L55" i="15411" s="1"/>
  <c r="L56" i="15411" s="1"/>
  <c r="M34" i="15411"/>
  <c r="M35" i="15411" s="1"/>
  <c r="M36" i="15411" s="1"/>
  <c r="M37" i="15411" s="1"/>
  <c r="M38" i="15411" s="1"/>
  <c r="M39" i="15411" s="1"/>
  <c r="M40" i="15411" s="1"/>
  <c r="M41" i="15411" s="1"/>
  <c r="M42" i="15411" s="1"/>
  <c r="M43" i="15411" s="1"/>
  <c r="M44" i="15411" s="1"/>
  <c r="M45" i="15411" s="1"/>
  <c r="M46" i="15411" s="1"/>
  <c r="M47" i="15411" s="1"/>
  <c r="M48" i="15411" s="1"/>
  <c r="M49" i="15411" s="1"/>
  <c r="M50" i="15411" s="1"/>
  <c r="M51" i="15411" s="1"/>
  <c r="M52" i="15411" s="1"/>
  <c r="M53" i="15411" s="1"/>
  <c r="M54" i="15411" s="1"/>
  <c r="M55" i="15411" s="1"/>
  <c r="M56" i="15411" s="1"/>
  <c r="M57" i="15411" s="1"/>
  <c r="N34" i="15411"/>
  <c r="N35" i="15411" s="1"/>
  <c r="N36" i="15411" s="1"/>
  <c r="N37" i="15411" s="1"/>
  <c r="N38" i="15411" s="1"/>
  <c r="N39" i="15411" s="1"/>
  <c r="N40" i="15411" s="1"/>
  <c r="N41" i="15411" s="1"/>
  <c r="N42" i="15411" s="1"/>
  <c r="N43" i="15411" s="1"/>
  <c r="N44" i="15411" s="1"/>
  <c r="N45" i="15411" s="1"/>
  <c r="N46" i="15411" s="1"/>
  <c r="N47" i="15411" s="1"/>
  <c r="N48" i="15411" s="1"/>
  <c r="N49" i="15411" s="1"/>
  <c r="N50" i="15411" s="1"/>
  <c r="N51" i="15411" s="1"/>
  <c r="N52" i="15411" s="1"/>
  <c r="N53" i="15411" s="1"/>
  <c r="N54" i="15411" s="1"/>
  <c r="N55" i="15411" s="1"/>
  <c r="N56" i="15411" s="1"/>
  <c r="N57" i="15411" s="1"/>
  <c r="N58" i="15411" s="1"/>
  <c r="I33" i="15411"/>
  <c r="I34" i="15411" s="1"/>
  <c r="I35" i="15411" s="1"/>
  <c r="I36" i="15411" s="1"/>
  <c r="I37" i="15411" s="1"/>
  <c r="I38" i="15411" s="1"/>
  <c r="I39" i="15411" s="1"/>
  <c r="I40" i="15411" s="1"/>
  <c r="I41" i="15411" s="1"/>
  <c r="I42" i="15411" s="1"/>
  <c r="I43" i="15411" s="1"/>
  <c r="I44" i="15411" s="1"/>
  <c r="I45" i="15411" s="1"/>
  <c r="I46" i="15411" s="1"/>
  <c r="I47" i="15411" s="1"/>
  <c r="I48" i="15411" s="1"/>
  <c r="I49" i="15411" s="1"/>
  <c r="I50" i="15411" s="1"/>
  <c r="I51" i="15411" s="1"/>
  <c r="I52" i="15411" s="1"/>
  <c r="I53" i="15411" s="1"/>
  <c r="I54" i="15411" s="1"/>
  <c r="I55" i="15411" s="1"/>
  <c r="I56" i="15411" s="1"/>
  <c r="I57" i="15411" s="1"/>
  <c r="I58" i="15411" s="1"/>
  <c r="N31" i="15411"/>
  <c r="M31" i="15411"/>
  <c r="M30" i="15411" s="1"/>
  <c r="M29" i="15411" s="1"/>
  <c r="M28" i="15411" s="1"/>
  <c r="K31" i="15411"/>
  <c r="K30" i="15411" s="1"/>
  <c r="K29" i="15411" s="1"/>
  <c r="K28" i="15411" s="1"/>
  <c r="J31" i="15411"/>
  <c r="J30" i="15411" s="1"/>
  <c r="J29" i="15411" s="1"/>
  <c r="J28" i="15411" s="1"/>
  <c r="L31" i="15411"/>
  <c r="L30" i="15411" s="1"/>
  <c r="L29" i="15411" s="1"/>
  <c r="L28" i="15411" s="1"/>
  <c r="L27" i="15411" s="1"/>
  <c r="L26" i="15411" s="1"/>
  <c r="L25" i="15411" s="1"/>
  <c r="L24" i="15411" s="1"/>
  <c r="L23" i="15411" s="1"/>
  <c r="R58" i="15411" l="1"/>
  <c r="R60" i="15411" s="1"/>
  <c r="U56" i="15411"/>
  <c r="U57" i="15411" s="1"/>
  <c r="U58" i="15411" s="1"/>
  <c r="U60" i="15411" s="1"/>
  <c r="T56" i="15411"/>
  <c r="T57" i="15411" s="1"/>
  <c r="T60" i="15411" l="1"/>
  <c r="W60" i="15411" s="1"/>
  <c r="T58" i="15411"/>
  <c r="W58" i="154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tc={E87FC75B-2283-42EC-B692-012630990E37}</author>
  </authors>
  <commentList>
    <comment ref="J59" authorId="0" shapeId="0" xr:uid="{E87FC75B-2283-42EC-B692-012630990E37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il Ghiacciaio Settentrionale di Campo (n. catasto 997) 
</t>
      </text>
    </comment>
  </commentList>
</comments>
</file>

<file path=xl/sharedStrings.xml><?xml version="1.0" encoding="utf-8"?>
<sst xmlns="http://schemas.openxmlformats.org/spreadsheetml/2006/main" count="143" uniqueCount="68">
  <si>
    <t>Caresèr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</si>
  <si>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</si>
  <si>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</si>
  <si>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</si>
  <si>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</si>
  <si>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</si>
  <si>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</si>
  <si>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</si>
  <si>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</si>
  <si>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</si>
  <si>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</si>
  <si>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Ciardoney</t>
  </si>
  <si>
    <t>Anno</t>
  </si>
  <si>
    <t>Basòdino</t>
  </si>
  <si>
    <t>Sforzellina</t>
  </si>
  <si>
    <t>2006</t>
  </si>
  <si>
    <t>2007</t>
  </si>
  <si>
    <t>2008</t>
  </si>
  <si>
    <t>2009</t>
  </si>
  <si>
    <t>Vedretta Pendente</t>
  </si>
  <si>
    <t>Fontana Bianca*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</si>
  <si>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</si>
  <si>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</si>
  <si>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</si>
  <si>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</si>
  <si>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</si>
  <si>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</si>
  <si>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</si>
  <si>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</si>
  <si>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</si>
  <si>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</si>
  <si>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</si>
  <si>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</si>
  <si>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</si>
  <si>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</si>
  <si>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</si>
  <si>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</si>
  <si>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</si>
  <si>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</si>
  <si>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</si>
  <si>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</si>
  <si>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</si>
  <si>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</si>
  <si>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</si>
  <si>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</si>
  <si>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</si>
  <si>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</si>
  <si>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</si>
  <si>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</si>
  <si>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</si>
  <si>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Valori cumulati rispetto al 1995</t>
  </si>
  <si>
    <t>Valori cumulati rispetto al 1996</t>
  </si>
  <si>
    <t>BILANCIO NETTO</t>
  </si>
  <si>
    <t>Sforzellina**</t>
  </si>
  <si>
    <t>Titolo:</t>
  </si>
  <si>
    <t>Tabella 1: Bilancio di massa netto di alcuni ghiacciai italiani</t>
  </si>
  <si>
    <t xml:space="preserve">Fonte: </t>
  </si>
  <si>
    <t>Comitato Glaciologico Italiano, Comitato Glaciologico Trentino SAT, Meteotrentino,  Dip. Ingegneria Civile e Ambientale Università di Trento, Museo delle Scienze di Trento, Dip.ti TeSAF e Geoscienze dell'Università di Padova (Caresèr); Società Meteorologica Italiana (Ciardoney); G. Kappenberger (Basòdino); Comitato Glaciologico Italiano (Sforzellina e Dosdè orientale), Ufficio idrografico della Provincia autonoma di Bolzano - Alto Adige (Fontana Bianca, Vedretta Pendente)</t>
  </si>
  <si>
    <t>Legenda:</t>
  </si>
  <si>
    <t>Dosdé orientale</t>
  </si>
  <si>
    <t>mmWEQ</t>
  </si>
  <si>
    <t>Ghiacciaio del Lupo (Orobie) </t>
  </si>
  <si>
    <t>Paradisin (Campo Nord)</t>
  </si>
  <si>
    <t xml:space="preserve">Il bilancio di massa netto esteso all’intera superficie del ghiacciaio è pari a –211 mm w.e., leggermente meno negativo rispetto al 2020. Con il 2021 si è giunti al settimo anno consecutivo di bilanci negativi mentre il bilancio netto cumulato dal 2010 (inizio della serie) raggiunge i –6320 mm w.e. </t>
  </si>
  <si>
    <t>2023</t>
  </si>
  <si>
    <t>*Dal 2018, Il dato di massa, del Weißbrunnferner – Ghiacciaio di Fontana Bianca  è stimato in base alle misure su solo 3 paline di monitoraggio (paline P9, P10 e P16), mentre nel 2022 erano solo 2</t>
  </si>
  <si>
    <t>** Sforzellina nel 2021/2022 non è stato effettuato il rilievo per la determinazione del bilancio di massa. La quasi totale copertura detritica rende il bilancio glaciologico di terreno complicato da realizzare e poco attendibile. Per il futuro è in corso un' analisi di fattibilità per l' utilizzo di un drone.</t>
  </si>
  <si>
    <t>**Dal 2021/2022,  non è stato effettuato il rilievo per la determinazione del bilancio di massa  del ghiacciaio Sforzellina . La quasi totale copertura detritica rende il bilancio glaciologico di terreno complicato da realizzare e poco attendibile. Per il futuro è in corso un' analisi di fattibilità per l' utilizzo di un drone.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</si>
</sst>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1"/>
    </font>
    <font>
      <b/>
      <sz val="11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9" tint="-0.249977111117893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3" fontId="1" fillId="3" borderId="1" xfId="0" applyNumberFormat="1" applyFont="1" applyFill="1" applyBorder="1"/>
    <xf numFmtId="0" fontId="1" fillId="0" borderId="1" xfId="0" applyFont="1" applyBorder="1"/>
    <xf numFmtId="3" fontId="3" fillId="0" borderId="1" xfId="0" applyNumberFormat="1" applyFont="1" applyBorder="1"/>
    <xf numFmtId="3" fontId="1" fillId="2" borderId="3" xfId="0" applyNumberFormat="1" applyFont="1" applyFill="1" applyBorder="1"/>
    <xf numFmtId="3" fontId="0" fillId="0" borderId="0" xfId="0" applyNumberFormat="1"/>
    <xf numFmtId="49" fontId="2" fillId="2" borderId="2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1" fillId="0" borderId="1" xfId="0" applyFont="1" applyBorder="1" applyAlignment="1">
      <alignment wrapText="1" shrinkToFit="1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1" fillId="0" borderId="3" xfId="0" applyNumberFormat="1" applyFont="1" applyBorder="1"/>
    <xf numFmtId="0" fontId="9" fillId="0" borderId="0" xfId="0" applyFont="1" applyAlignment="1">
      <alignment wrapText="1"/>
    </xf>
    <xf numFmtId="3" fontId="1" fillId="0" borderId="4" xfId="0" applyNumberFormat="1" applyFont="1" applyBorder="1"/>
    <xf numFmtId="3" fontId="1" fillId="4" borderId="1" xfId="0" applyNumberFormat="1" applyFont="1" applyFill="1" applyBorder="1"/>
    <xf numFmtId="0" fontId="1" fillId="4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49" fontId="2" fillId="2" borderId="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64169"/>
      <color rgb="FF009A91"/>
      <color rgb="FF7BA3D6"/>
      <color rgb="FFE185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Bilancio di ma</a:t>
            </a:r>
            <a:r>
              <a:rPr lang="it-IT" baseline="0"/>
              <a:t>ssa netto</a:t>
            </a:r>
            <a:endParaRPr lang="it-IT"/>
          </a:p>
        </c:rich>
      </c:tx>
      <c:layout>
        <c:manualLayout>
          <c:xMode val="edge"/>
          <c:yMode val="edge"/>
          <c:x val="0.32281337861888942"/>
          <c:y val="3.56422488921847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98175294430002"/>
          <c:y val="9.6302759387153034E-2"/>
          <c:w val="0.83302680994862777"/>
          <c:h val="0.61833969522988175"/>
        </c:manualLayout>
      </c:layout>
      <c:lineChart>
        <c:grouping val="standard"/>
        <c:varyColors val="0"/>
        <c:ser>
          <c:idx val="14"/>
          <c:order val="0"/>
          <c:tx>
            <c:strRef>
              <c:f>'Tabella '!$B$1</c:f>
              <c:strCache>
                <c:ptCount val="1"/>
                <c:pt idx="0">
                  <c:v>Caresèr</c:v>
                </c:pt>
              </c:strCache>
            </c:strRef>
          </c:tx>
          <c:spPr>
            <a:ln w="25400">
              <a:solidFill>
                <a:srgbClr val="E18532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'!$B$3:$B$59</c:f>
              <c:numCache>
                <c:formatCode>#,##0</c:formatCode>
                <c:ptCount val="57"/>
                <c:pt idx="0">
                  <c:v>-386</c:v>
                </c:pt>
                <c:pt idx="1">
                  <c:v>247</c:v>
                </c:pt>
                <c:pt idx="2">
                  <c:v>-5</c:v>
                </c:pt>
                <c:pt idx="3">
                  <c:v>-631</c:v>
                </c:pt>
                <c:pt idx="4">
                  <c:v>-650</c:v>
                </c:pt>
                <c:pt idx="5">
                  <c:v>400</c:v>
                </c:pt>
                <c:pt idx="6">
                  <c:v>-1276</c:v>
                </c:pt>
                <c:pt idx="7">
                  <c:v>-319</c:v>
                </c:pt>
                <c:pt idx="8">
                  <c:v>145</c:v>
                </c:pt>
                <c:pt idx="9">
                  <c:v>-268</c:v>
                </c:pt>
                <c:pt idx="10">
                  <c:v>988</c:v>
                </c:pt>
                <c:pt idx="11">
                  <c:v>79</c:v>
                </c:pt>
                <c:pt idx="12">
                  <c:v>-182</c:v>
                </c:pt>
                <c:pt idx="13">
                  <c:v>12</c:v>
                </c:pt>
                <c:pt idx="14">
                  <c:v>-839</c:v>
                </c:pt>
                <c:pt idx="15">
                  <c:v>-1678</c:v>
                </c:pt>
                <c:pt idx="16">
                  <c:v>-787</c:v>
                </c:pt>
                <c:pt idx="17">
                  <c:v>-591</c:v>
                </c:pt>
                <c:pt idx="18">
                  <c:v>-758</c:v>
                </c:pt>
                <c:pt idx="19">
                  <c:v>-1138</c:v>
                </c:pt>
                <c:pt idx="20">
                  <c:v>-1645</c:v>
                </c:pt>
                <c:pt idx="21">
                  <c:v>-1056</c:v>
                </c:pt>
                <c:pt idx="22">
                  <c:v>-817</c:v>
                </c:pt>
                <c:pt idx="23">
                  <c:v>-1578</c:v>
                </c:pt>
                <c:pt idx="24">
                  <c:v>-1734</c:v>
                </c:pt>
                <c:pt idx="25">
                  <c:v>-1199</c:v>
                </c:pt>
                <c:pt idx="26">
                  <c:v>-303</c:v>
                </c:pt>
                <c:pt idx="27">
                  <c:v>-1743</c:v>
                </c:pt>
                <c:pt idx="28">
                  <c:v>-1081</c:v>
                </c:pt>
                <c:pt idx="29">
                  <c:v>-1320</c:v>
                </c:pt>
                <c:pt idx="30">
                  <c:v>-920</c:v>
                </c:pt>
                <c:pt idx="31">
                  <c:v>-2240</c:v>
                </c:pt>
                <c:pt idx="32">
                  <c:v>-1800</c:v>
                </c:pt>
                <c:pt idx="33">
                  <c:v>-1610</c:v>
                </c:pt>
                <c:pt idx="34">
                  <c:v>-250</c:v>
                </c:pt>
                <c:pt idx="35">
                  <c:v>-1149</c:v>
                </c:pt>
                <c:pt idx="36">
                  <c:v>-3317</c:v>
                </c:pt>
                <c:pt idx="37">
                  <c:v>-1562</c:v>
                </c:pt>
                <c:pt idx="38">
                  <c:v>-2005</c:v>
                </c:pt>
                <c:pt idx="39">
                  <c:v>-2093</c:v>
                </c:pt>
                <c:pt idx="40">
                  <c:v>-2746</c:v>
                </c:pt>
                <c:pt idx="41">
                  <c:v>-1851</c:v>
                </c:pt>
                <c:pt idx="42">
                  <c:v>-1235</c:v>
                </c:pt>
                <c:pt idx="43">
                  <c:v>-962</c:v>
                </c:pt>
                <c:pt idx="44">
                  <c:v>-1922</c:v>
                </c:pt>
                <c:pt idx="45">
                  <c:v>-2460</c:v>
                </c:pt>
                <c:pt idx="46">
                  <c:v>-1039</c:v>
                </c:pt>
                <c:pt idx="47">
                  <c:v>-131.36820605369758</c:v>
                </c:pt>
                <c:pt idx="48">
                  <c:v>-2475.4534803510142</c:v>
                </c:pt>
                <c:pt idx="49">
                  <c:v>-1747.7012036487679</c:v>
                </c:pt>
                <c:pt idx="50">
                  <c:v>-2746.6704674779107</c:v>
                </c:pt>
                <c:pt idx="51">
                  <c:v>-1980.913989207148</c:v>
                </c:pt>
                <c:pt idx="52">
                  <c:v>-1432</c:v>
                </c:pt>
                <c:pt idx="53">
                  <c:v>-1371</c:v>
                </c:pt>
                <c:pt idx="54">
                  <c:v>-950</c:v>
                </c:pt>
                <c:pt idx="55">
                  <c:v>-3965</c:v>
                </c:pt>
                <c:pt idx="56">
                  <c:v>-2855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3804-4837-A95D-2E27A49156BA}"/>
            </c:ext>
          </c:extLst>
        </c:ser>
        <c:ser>
          <c:idx val="15"/>
          <c:order val="1"/>
          <c:tx>
            <c:strRef>
              <c:f>'Tabella '!$C$1</c:f>
              <c:strCache>
                <c:ptCount val="1"/>
                <c:pt idx="0">
                  <c:v>Ciardoney</c:v>
                </c:pt>
              </c:strCache>
            </c:strRef>
          </c:tx>
          <c:spPr>
            <a:ln w="25400">
              <a:solidFill>
                <a:srgbClr val="7BA3D6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'!$C$3:$C$59</c:f>
              <c:numCache>
                <c:formatCode>#,##0</c:formatCode>
                <c:ptCount val="57"/>
                <c:pt idx="25">
                  <c:v>-970</c:v>
                </c:pt>
                <c:pt idx="26">
                  <c:v>-410</c:v>
                </c:pt>
                <c:pt idx="27">
                  <c:v>-1100</c:v>
                </c:pt>
                <c:pt idx="28">
                  <c:v>-560</c:v>
                </c:pt>
                <c:pt idx="29">
                  <c:v>-370</c:v>
                </c:pt>
                <c:pt idx="30">
                  <c:v>-660</c:v>
                </c:pt>
                <c:pt idx="31">
                  <c:v>-3360</c:v>
                </c:pt>
                <c:pt idx="32">
                  <c:v>-2430</c:v>
                </c:pt>
                <c:pt idx="33">
                  <c:v>-1230</c:v>
                </c:pt>
                <c:pt idx="34">
                  <c:v>160</c:v>
                </c:pt>
                <c:pt idx="35">
                  <c:v>-400</c:v>
                </c:pt>
                <c:pt idx="36">
                  <c:v>-3000</c:v>
                </c:pt>
                <c:pt idx="37">
                  <c:v>-1060</c:v>
                </c:pt>
                <c:pt idx="38">
                  <c:v>-2230</c:v>
                </c:pt>
                <c:pt idx="39">
                  <c:v>-2100</c:v>
                </c:pt>
                <c:pt idx="40">
                  <c:v>-1490</c:v>
                </c:pt>
                <c:pt idx="41">
                  <c:v>-1510</c:v>
                </c:pt>
                <c:pt idx="42">
                  <c:v>-490</c:v>
                </c:pt>
                <c:pt idx="43">
                  <c:v>-830</c:v>
                </c:pt>
                <c:pt idx="44">
                  <c:v>-1700</c:v>
                </c:pt>
                <c:pt idx="45">
                  <c:v>-2160</c:v>
                </c:pt>
                <c:pt idx="46">
                  <c:v>-690</c:v>
                </c:pt>
                <c:pt idx="47">
                  <c:v>-560</c:v>
                </c:pt>
                <c:pt idx="48">
                  <c:v>-1840</c:v>
                </c:pt>
                <c:pt idx="49">
                  <c:v>-1800</c:v>
                </c:pt>
                <c:pt idx="50">
                  <c:v>-1390</c:v>
                </c:pt>
                <c:pt idx="51">
                  <c:v>-1450</c:v>
                </c:pt>
                <c:pt idx="52">
                  <c:v>-1650</c:v>
                </c:pt>
                <c:pt idx="53" formatCode="General">
                  <c:v>-780</c:v>
                </c:pt>
                <c:pt idx="54">
                  <c:v>-1330</c:v>
                </c:pt>
                <c:pt idx="55">
                  <c:v>-4000</c:v>
                </c:pt>
                <c:pt idx="56">
                  <c:v>-2170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3804-4837-A95D-2E27A49156BA}"/>
            </c:ext>
          </c:extLst>
        </c:ser>
        <c:ser>
          <c:idx val="16"/>
          <c:order val="2"/>
          <c:tx>
            <c:strRef>
              <c:f>'Tabella '!$D$1</c:f>
              <c:strCache>
                <c:ptCount val="1"/>
                <c:pt idx="0">
                  <c:v>Basòdino</c:v>
                </c:pt>
              </c:strCache>
            </c:strRef>
          </c:tx>
          <c:spPr>
            <a:ln w="25400">
              <a:solidFill>
                <a:srgbClr val="064169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'!$D$3:$D$59</c:f>
              <c:numCache>
                <c:formatCode>#,##0</c:formatCode>
                <c:ptCount val="57"/>
                <c:pt idx="25">
                  <c:v>349</c:v>
                </c:pt>
                <c:pt idx="26">
                  <c:v>-82</c:v>
                </c:pt>
                <c:pt idx="27">
                  <c:v>444</c:v>
                </c:pt>
                <c:pt idx="28">
                  <c:v>614</c:v>
                </c:pt>
                <c:pt idx="29">
                  <c:v>166</c:v>
                </c:pt>
                <c:pt idx="30">
                  <c:v>-209</c:v>
                </c:pt>
                <c:pt idx="31">
                  <c:v>-1074</c:v>
                </c:pt>
                <c:pt idx="32">
                  <c:v>-444</c:v>
                </c:pt>
                <c:pt idx="33">
                  <c:v>-782</c:v>
                </c:pt>
                <c:pt idx="34">
                  <c:v>590</c:v>
                </c:pt>
                <c:pt idx="35">
                  <c:v>-360</c:v>
                </c:pt>
                <c:pt idx="36">
                  <c:v>-2040</c:v>
                </c:pt>
                <c:pt idx="37">
                  <c:v>-490</c:v>
                </c:pt>
                <c:pt idx="38">
                  <c:v>-1172</c:v>
                </c:pt>
                <c:pt idx="39">
                  <c:v>-2501</c:v>
                </c:pt>
                <c:pt idx="40" formatCode="General">
                  <c:v>-902</c:v>
                </c:pt>
                <c:pt idx="41">
                  <c:v>-1168</c:v>
                </c:pt>
                <c:pt idx="42">
                  <c:v>130</c:v>
                </c:pt>
                <c:pt idx="43">
                  <c:v>-584</c:v>
                </c:pt>
                <c:pt idx="44">
                  <c:v>-1000</c:v>
                </c:pt>
                <c:pt idx="45">
                  <c:v>-1369</c:v>
                </c:pt>
                <c:pt idx="46">
                  <c:v>82</c:v>
                </c:pt>
                <c:pt idx="47">
                  <c:v>-250</c:v>
                </c:pt>
                <c:pt idx="48">
                  <c:v>-1550</c:v>
                </c:pt>
                <c:pt idx="49">
                  <c:v>-1100</c:v>
                </c:pt>
                <c:pt idx="50">
                  <c:v>-1250</c:v>
                </c:pt>
                <c:pt idx="51">
                  <c:v>-1500</c:v>
                </c:pt>
                <c:pt idx="52" formatCode="General">
                  <c:v>-331</c:v>
                </c:pt>
                <c:pt idx="53" formatCode="General">
                  <c:v>-550</c:v>
                </c:pt>
                <c:pt idx="54" formatCode="General">
                  <c:v>-430</c:v>
                </c:pt>
                <c:pt idx="55" formatCode="General">
                  <c:v>-2040</c:v>
                </c:pt>
                <c:pt idx="56" formatCode="General">
                  <c:v>-2639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3804-4837-A95D-2E27A49156BA}"/>
            </c:ext>
          </c:extLst>
        </c:ser>
        <c:ser>
          <c:idx val="17"/>
          <c:order val="3"/>
          <c:tx>
            <c:strRef>
              <c:f>'Tabella '!$E$1</c:f>
              <c:strCache>
                <c:ptCount val="1"/>
                <c:pt idx="0">
                  <c:v>Sforzellina**</c:v>
                </c:pt>
              </c:strCache>
            </c:strRef>
          </c:tx>
          <c:spPr>
            <a:ln>
              <a:solidFill>
                <a:srgbClr val="009A91"/>
              </a:solidFill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'!$E$3:$E$59</c:f>
              <c:numCache>
                <c:formatCode>#,##0</c:formatCode>
                <c:ptCount val="57"/>
                <c:pt idx="20">
                  <c:v>-920</c:v>
                </c:pt>
                <c:pt idx="21">
                  <c:v>-970</c:v>
                </c:pt>
                <c:pt idx="22">
                  <c:v>-570</c:v>
                </c:pt>
                <c:pt idx="23">
                  <c:v>-1160</c:v>
                </c:pt>
                <c:pt idx="24">
                  <c:v>-1210</c:v>
                </c:pt>
                <c:pt idx="25">
                  <c:v>-770</c:v>
                </c:pt>
                <c:pt idx="26">
                  <c:v>-286</c:v>
                </c:pt>
                <c:pt idx="27">
                  <c:v>-712</c:v>
                </c:pt>
                <c:pt idx="28">
                  <c:v>-728</c:v>
                </c:pt>
                <c:pt idx="29">
                  <c:v>-816</c:v>
                </c:pt>
                <c:pt idx="30">
                  <c:v>-814</c:v>
                </c:pt>
                <c:pt idx="31">
                  <c:v>-1682</c:v>
                </c:pt>
                <c:pt idx="32">
                  <c:v>-1209</c:v>
                </c:pt>
                <c:pt idx="33">
                  <c:v>-1440</c:v>
                </c:pt>
                <c:pt idx="34">
                  <c:v>382</c:v>
                </c:pt>
                <c:pt idx="35">
                  <c:v>-1001</c:v>
                </c:pt>
                <c:pt idx="36">
                  <c:v>-1800</c:v>
                </c:pt>
                <c:pt idx="37">
                  <c:v>-1900</c:v>
                </c:pt>
                <c:pt idx="38">
                  <c:v>-1700</c:v>
                </c:pt>
                <c:pt idx="39">
                  <c:v>-2000</c:v>
                </c:pt>
                <c:pt idx="40">
                  <c:v>-1400</c:v>
                </c:pt>
                <c:pt idx="41">
                  <c:v>-1200</c:v>
                </c:pt>
                <c:pt idx="42">
                  <c:v>-700</c:v>
                </c:pt>
                <c:pt idx="43" formatCode="General">
                  <c:v>-798</c:v>
                </c:pt>
                <c:pt idx="44">
                  <c:v>-1740</c:v>
                </c:pt>
                <c:pt idx="45">
                  <c:v>-1890</c:v>
                </c:pt>
                <c:pt idx="46">
                  <c:v>-280</c:v>
                </c:pt>
                <c:pt idx="47">
                  <c:v>60</c:v>
                </c:pt>
                <c:pt idx="48">
                  <c:v>-1456</c:v>
                </c:pt>
                <c:pt idx="49">
                  <c:v>-1068</c:v>
                </c:pt>
                <c:pt idx="50">
                  <c:v>-1260</c:v>
                </c:pt>
                <c:pt idx="51">
                  <c:v>-1242</c:v>
                </c:pt>
                <c:pt idx="52" formatCode="General">
                  <c:v>-930</c:v>
                </c:pt>
                <c:pt idx="53">
                  <c:v>-1420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3804-4837-A95D-2E27A49156BA}"/>
            </c:ext>
          </c:extLst>
        </c:ser>
        <c:ser>
          <c:idx val="18"/>
          <c:order val="4"/>
          <c:tx>
            <c:strRef>
              <c:f>'Tabella '!$F$1</c:f>
              <c:strCache>
                <c:ptCount val="1"/>
                <c:pt idx="0">
                  <c:v>Dosdé orientale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'!$F$3:$F$59</c:f>
              <c:numCache>
                <c:formatCode>#,##0</c:formatCode>
                <c:ptCount val="57"/>
                <c:pt idx="29">
                  <c:v>-1250</c:v>
                </c:pt>
                <c:pt idx="30">
                  <c:v>-219</c:v>
                </c:pt>
                <c:pt idx="31">
                  <c:v>-466</c:v>
                </c:pt>
                <c:pt idx="32">
                  <c:v>-1269</c:v>
                </c:pt>
                <c:pt idx="33">
                  <c:v>-1000</c:v>
                </c:pt>
                <c:pt idx="34">
                  <c:v>300</c:v>
                </c:pt>
                <c:pt idx="35">
                  <c:v>-1100</c:v>
                </c:pt>
                <c:pt idx="36">
                  <c:v>-1800</c:v>
                </c:pt>
                <c:pt idx="37">
                  <c:v>-1600</c:v>
                </c:pt>
                <c:pt idx="38">
                  <c:v>-1400</c:v>
                </c:pt>
                <c:pt idx="39">
                  <c:v>-1500</c:v>
                </c:pt>
                <c:pt idx="40">
                  <c:v>-1400</c:v>
                </c:pt>
                <c:pt idx="44">
                  <c:v>-1580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3804-4837-A95D-2E27A49156BA}"/>
            </c:ext>
          </c:extLst>
        </c:ser>
        <c:ser>
          <c:idx val="19"/>
          <c:order val="5"/>
          <c:tx>
            <c:strRef>
              <c:f>'Tabella '!$H$1</c:f>
              <c:strCache>
                <c:ptCount val="1"/>
                <c:pt idx="0">
                  <c:v>Vedretta Pendente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'!$H$3:$H$59</c:f>
              <c:numCache>
                <c:formatCode>#,##0</c:formatCode>
                <c:ptCount val="57"/>
                <c:pt idx="29">
                  <c:v>-534</c:v>
                </c:pt>
                <c:pt idx="30">
                  <c:v>-12</c:v>
                </c:pt>
                <c:pt idx="31">
                  <c:v>-1210</c:v>
                </c:pt>
                <c:pt idx="32">
                  <c:v>-541</c:v>
                </c:pt>
                <c:pt idx="33">
                  <c:v>-1379</c:v>
                </c:pt>
                <c:pt idx="34">
                  <c:v>48</c:v>
                </c:pt>
                <c:pt idx="35">
                  <c:v>-1294</c:v>
                </c:pt>
                <c:pt idx="36">
                  <c:v>-2078</c:v>
                </c:pt>
                <c:pt idx="37">
                  <c:v>-427</c:v>
                </c:pt>
                <c:pt idx="38">
                  <c:v>-963</c:v>
                </c:pt>
                <c:pt idx="39">
                  <c:v>-1780</c:v>
                </c:pt>
                <c:pt idx="40">
                  <c:v>-2154</c:v>
                </c:pt>
                <c:pt idx="41">
                  <c:v>-1484</c:v>
                </c:pt>
                <c:pt idx="42">
                  <c:v>-844</c:v>
                </c:pt>
                <c:pt idx="43">
                  <c:v>-134</c:v>
                </c:pt>
                <c:pt idx="44">
                  <c:v>-1800</c:v>
                </c:pt>
                <c:pt idx="45">
                  <c:v>-1936</c:v>
                </c:pt>
                <c:pt idx="46">
                  <c:v>-790</c:v>
                </c:pt>
                <c:pt idx="47">
                  <c:v>-113</c:v>
                </c:pt>
                <c:pt idx="48">
                  <c:v>-1441</c:v>
                </c:pt>
                <c:pt idx="49">
                  <c:v>-1258</c:v>
                </c:pt>
                <c:pt idx="50">
                  <c:v>-1589</c:v>
                </c:pt>
                <c:pt idx="51">
                  <c:v>-2229</c:v>
                </c:pt>
                <c:pt idx="52">
                  <c:v>-1048</c:v>
                </c:pt>
                <c:pt idx="53">
                  <c:v>-1896</c:v>
                </c:pt>
                <c:pt idx="54">
                  <c:v>-1200</c:v>
                </c:pt>
                <c:pt idx="55">
                  <c:v>-3493</c:v>
                </c:pt>
                <c:pt idx="56">
                  <c:v>-3703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3804-4837-A95D-2E27A49156BA}"/>
            </c:ext>
          </c:extLst>
        </c:ser>
        <c:ser>
          <c:idx val="20"/>
          <c:order val="6"/>
          <c:tx>
            <c:strRef>
              <c:f>'Tabella '!$G$1</c:f>
              <c:strCache>
                <c:ptCount val="1"/>
                <c:pt idx="0">
                  <c:v>Fontana Bianca*</c:v>
                </c:pt>
              </c:strCache>
            </c:strRef>
          </c:tx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'!$G$3:$G$59</c:f>
              <c:numCache>
                <c:formatCode>#,##0</c:formatCode>
                <c:ptCount val="57"/>
                <c:pt idx="17">
                  <c:v>395</c:v>
                </c:pt>
                <c:pt idx="18">
                  <c:v>-600</c:v>
                </c:pt>
                <c:pt idx="19">
                  <c:v>-106</c:v>
                </c:pt>
                <c:pt idx="20">
                  <c:v>-466</c:v>
                </c:pt>
                <c:pt idx="21">
                  <c:v>-1096</c:v>
                </c:pt>
                <c:pt idx="25">
                  <c:v>-1091</c:v>
                </c:pt>
                <c:pt idx="26">
                  <c:v>-556</c:v>
                </c:pt>
                <c:pt idx="27">
                  <c:v>-955</c:v>
                </c:pt>
                <c:pt idx="28">
                  <c:v>-682</c:v>
                </c:pt>
                <c:pt idx="29">
                  <c:v>-444</c:v>
                </c:pt>
                <c:pt idx="30">
                  <c:v>-623</c:v>
                </c:pt>
                <c:pt idx="31">
                  <c:v>-1623</c:v>
                </c:pt>
                <c:pt idx="32">
                  <c:v>-967</c:v>
                </c:pt>
                <c:pt idx="33">
                  <c:v>-740</c:v>
                </c:pt>
                <c:pt idx="34">
                  <c:v>395</c:v>
                </c:pt>
                <c:pt idx="35">
                  <c:v>-435</c:v>
                </c:pt>
                <c:pt idx="36">
                  <c:v>-2951</c:v>
                </c:pt>
                <c:pt idx="37">
                  <c:v>-993.60232019385899</c:v>
                </c:pt>
                <c:pt idx="38">
                  <c:v>-1470.9811185446299</c:v>
                </c:pt>
                <c:pt idx="39">
                  <c:v>-1753.01772812271</c:v>
                </c:pt>
                <c:pt idx="40">
                  <c:v>-1607</c:v>
                </c:pt>
                <c:pt idx="41">
                  <c:v>-1246</c:v>
                </c:pt>
                <c:pt idx="42">
                  <c:v>-621.61477625588896</c:v>
                </c:pt>
                <c:pt idx="43">
                  <c:v>-195</c:v>
                </c:pt>
                <c:pt idx="44">
                  <c:v>-1010.64907943959</c:v>
                </c:pt>
                <c:pt idx="45">
                  <c:v>-1931</c:v>
                </c:pt>
                <c:pt idx="46">
                  <c:v>-47</c:v>
                </c:pt>
                <c:pt idx="47">
                  <c:v>467</c:v>
                </c:pt>
                <c:pt idx="48">
                  <c:v>-1291</c:v>
                </c:pt>
                <c:pt idx="49">
                  <c:v>-1312</c:v>
                </c:pt>
                <c:pt idx="50">
                  <c:v>-1880</c:v>
                </c:pt>
                <c:pt idx="51">
                  <c:v>-2337</c:v>
                </c:pt>
                <c:pt idx="52">
                  <c:v>-1088</c:v>
                </c:pt>
                <c:pt idx="53">
                  <c:v>-1101</c:v>
                </c:pt>
                <c:pt idx="54">
                  <c:v>-916</c:v>
                </c:pt>
                <c:pt idx="55">
                  <c:v>-3840</c:v>
                </c:pt>
                <c:pt idx="56">
                  <c:v>-2804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3804-4837-A95D-2E27A4915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62176"/>
        <c:axId val="54163712"/>
      </c:lineChart>
      <c:catAx>
        <c:axId val="5416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3712"/>
        <c:scaling>
          <c:orientation val="minMax"/>
          <c:max val="2000"/>
          <c:min val="-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it-IT" sz="1000">
                    <a:latin typeface="Arial" panose="020B0604020202020204" pitchFamily="34" charset="0"/>
                    <a:cs typeface="Arial" panose="020B0604020202020204" pitchFamily="34" charset="0"/>
                  </a:rPr>
                  <a:t>mm WEQ</a:t>
                </a:r>
              </a:p>
            </c:rich>
          </c:tx>
          <c:layout>
            <c:manualLayout>
              <c:xMode val="edge"/>
              <c:yMode val="edge"/>
              <c:x val="2.1777192910380425E-2"/>
              <c:y val="0.268919952327783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2176"/>
        <c:crosses val="autoZero"/>
        <c:crossBetween val="between"/>
        <c:majorUnit val="1000"/>
      </c:valAx>
      <c:spPr>
        <a:noFill/>
        <a:ln w="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066069505606867"/>
          <c:y val="0.64154793345943761"/>
          <c:w val="0.76148660689463665"/>
          <c:h val="6.09340481373416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imes New Roman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Bilancio di massa cumulato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08600687593951"/>
          <c:y val="0.10235525784123883"/>
          <c:w val="0.7632562200429921"/>
          <c:h val="0.47211142115730753"/>
        </c:manualLayout>
      </c:layout>
      <c:lineChart>
        <c:grouping val="standard"/>
        <c:varyColors val="0"/>
        <c:ser>
          <c:idx val="1"/>
          <c:order val="0"/>
          <c:tx>
            <c:strRef>
              <c:f>Foglio1!$B$2</c:f>
              <c:strCache>
                <c:ptCount val="1"/>
                <c:pt idx="0">
                  <c:v>Caresèr</c:v>
                </c:pt>
              </c:strCache>
            </c:strRef>
          </c:tx>
          <c:spPr>
            <a:ln w="25400">
              <a:solidFill>
                <a:srgbClr val="E18532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Foglio1!$P$3:$P$59</c:f>
              <c:numCache>
                <c:formatCode>#,##0</c:formatCode>
                <c:ptCount val="57"/>
                <c:pt idx="0">
                  <c:v>18793</c:v>
                </c:pt>
                <c:pt idx="1">
                  <c:v>18407</c:v>
                </c:pt>
                <c:pt idx="2">
                  <c:v>18654</c:v>
                </c:pt>
                <c:pt idx="3">
                  <c:v>18649</c:v>
                </c:pt>
                <c:pt idx="4">
                  <c:v>18018</c:v>
                </c:pt>
                <c:pt idx="5">
                  <c:v>17368</c:v>
                </c:pt>
                <c:pt idx="6">
                  <c:v>17768</c:v>
                </c:pt>
                <c:pt idx="7">
                  <c:v>16492</c:v>
                </c:pt>
                <c:pt idx="8">
                  <c:v>16173</c:v>
                </c:pt>
                <c:pt idx="9">
                  <c:v>16318</c:v>
                </c:pt>
                <c:pt idx="10">
                  <c:v>16050</c:v>
                </c:pt>
                <c:pt idx="11">
                  <c:v>17038</c:v>
                </c:pt>
                <c:pt idx="12">
                  <c:v>17117</c:v>
                </c:pt>
                <c:pt idx="13">
                  <c:v>16935</c:v>
                </c:pt>
                <c:pt idx="14">
                  <c:v>16947</c:v>
                </c:pt>
                <c:pt idx="15">
                  <c:v>16108</c:v>
                </c:pt>
                <c:pt idx="16">
                  <c:v>14430</c:v>
                </c:pt>
                <c:pt idx="17">
                  <c:v>13643</c:v>
                </c:pt>
                <c:pt idx="18">
                  <c:v>13052</c:v>
                </c:pt>
                <c:pt idx="19">
                  <c:v>12294</c:v>
                </c:pt>
                <c:pt idx="20">
                  <c:v>11156</c:v>
                </c:pt>
                <c:pt idx="21">
                  <c:v>9511</c:v>
                </c:pt>
                <c:pt idx="22">
                  <c:v>8455</c:v>
                </c:pt>
                <c:pt idx="23">
                  <c:v>7638</c:v>
                </c:pt>
                <c:pt idx="24">
                  <c:v>6060</c:v>
                </c:pt>
                <c:pt idx="25">
                  <c:v>4326</c:v>
                </c:pt>
                <c:pt idx="26">
                  <c:v>3127</c:v>
                </c:pt>
                <c:pt idx="27">
                  <c:v>2824</c:v>
                </c:pt>
                <c:pt idx="28">
                  <c:v>0</c:v>
                </c:pt>
                <c:pt idx="29">
                  <c:v>-1320</c:v>
                </c:pt>
                <c:pt idx="30">
                  <c:v>-2240</c:v>
                </c:pt>
                <c:pt idx="31">
                  <c:v>-4480</c:v>
                </c:pt>
                <c:pt idx="32">
                  <c:v>-6280</c:v>
                </c:pt>
                <c:pt idx="33">
                  <c:v>-7890</c:v>
                </c:pt>
                <c:pt idx="34">
                  <c:v>-8140</c:v>
                </c:pt>
                <c:pt idx="35">
                  <c:v>-9289</c:v>
                </c:pt>
                <c:pt idx="36">
                  <c:v>-12606</c:v>
                </c:pt>
                <c:pt idx="37">
                  <c:v>-14168</c:v>
                </c:pt>
                <c:pt idx="38">
                  <c:v>-16173</c:v>
                </c:pt>
                <c:pt idx="39">
                  <c:v>-18266</c:v>
                </c:pt>
                <c:pt idx="40">
                  <c:v>-21012</c:v>
                </c:pt>
                <c:pt idx="41">
                  <c:v>-22863</c:v>
                </c:pt>
                <c:pt idx="42">
                  <c:v>-24098</c:v>
                </c:pt>
                <c:pt idx="43">
                  <c:v>-25060</c:v>
                </c:pt>
                <c:pt idx="44">
                  <c:v>-26982</c:v>
                </c:pt>
                <c:pt idx="45">
                  <c:v>-29442</c:v>
                </c:pt>
                <c:pt idx="46">
                  <c:v>-30481</c:v>
                </c:pt>
                <c:pt idx="47">
                  <c:v>-30612.368206053696</c:v>
                </c:pt>
                <c:pt idx="48">
                  <c:v>-33087.821686404714</c:v>
                </c:pt>
                <c:pt idx="49">
                  <c:v>-34835.522890053478</c:v>
                </c:pt>
                <c:pt idx="50">
                  <c:v>-37582.193357531389</c:v>
                </c:pt>
                <c:pt idx="51">
                  <c:v>-39563.107346738536</c:v>
                </c:pt>
                <c:pt idx="52">
                  <c:v>-40995.107346738536</c:v>
                </c:pt>
                <c:pt idx="53">
                  <c:v>-42366.107346738536</c:v>
                </c:pt>
                <c:pt idx="54">
                  <c:v>-43316.107346738536</c:v>
                </c:pt>
                <c:pt idx="55">
                  <c:v>-47281.107346738536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4-487E-8899-4A5EA66B0D75}"/>
            </c:ext>
          </c:extLst>
        </c:ser>
        <c:ser>
          <c:idx val="2"/>
          <c:order val="1"/>
          <c:tx>
            <c:strRef>
              <c:f>Foglio1!$C$2</c:f>
              <c:strCache>
                <c:ptCount val="1"/>
                <c:pt idx="0">
                  <c:v>Ciardoney</c:v>
                </c:pt>
              </c:strCache>
            </c:strRef>
          </c:tx>
          <c:spPr>
            <a:ln w="25400">
              <a:solidFill>
                <a:srgbClr val="7BA3D6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Foglio1!$Q$3:$Q$59</c:f>
              <c:numCache>
                <c:formatCode>General</c:formatCode>
                <c:ptCount val="57"/>
                <c:pt idx="25" formatCode="#,##0">
                  <c:v>3040</c:v>
                </c:pt>
                <c:pt idx="26" formatCode="#,##0">
                  <c:v>2070</c:v>
                </c:pt>
                <c:pt idx="27" formatCode="#,##0">
                  <c:v>1660</c:v>
                </c:pt>
                <c:pt idx="28" formatCode="#,##0">
                  <c:v>0</c:v>
                </c:pt>
                <c:pt idx="29" formatCode="#,##0">
                  <c:v>-370</c:v>
                </c:pt>
                <c:pt idx="30" formatCode="#,##0">
                  <c:v>-1030</c:v>
                </c:pt>
                <c:pt idx="31" formatCode="#,##0">
                  <c:v>-4390</c:v>
                </c:pt>
                <c:pt idx="32" formatCode="#,##0">
                  <c:v>-6820</c:v>
                </c:pt>
                <c:pt idx="33" formatCode="#,##0">
                  <c:v>-8050</c:v>
                </c:pt>
                <c:pt idx="34" formatCode="#,##0">
                  <c:v>-7890</c:v>
                </c:pt>
                <c:pt idx="35" formatCode="#,##0">
                  <c:v>-8290</c:v>
                </c:pt>
                <c:pt idx="36" formatCode="#,##0">
                  <c:v>-11290</c:v>
                </c:pt>
                <c:pt idx="37" formatCode="#,##0">
                  <c:v>-12350</c:v>
                </c:pt>
                <c:pt idx="38" formatCode="#,##0">
                  <c:v>-14580</c:v>
                </c:pt>
                <c:pt idx="39" formatCode="#,##0">
                  <c:v>-16680</c:v>
                </c:pt>
                <c:pt idx="40" formatCode="#,##0">
                  <c:v>-18170</c:v>
                </c:pt>
                <c:pt idx="41" formatCode="#,##0">
                  <c:v>-19680</c:v>
                </c:pt>
                <c:pt idx="42" formatCode="#,##0">
                  <c:v>-20170</c:v>
                </c:pt>
                <c:pt idx="43" formatCode="#,##0">
                  <c:v>-21000</c:v>
                </c:pt>
                <c:pt idx="44" formatCode="#,##0">
                  <c:v>-22700</c:v>
                </c:pt>
                <c:pt idx="45" formatCode="#,##0">
                  <c:v>-24860</c:v>
                </c:pt>
                <c:pt idx="46" formatCode="#,##0">
                  <c:v>-25550</c:v>
                </c:pt>
                <c:pt idx="47" formatCode="#,##0">
                  <c:v>-26110</c:v>
                </c:pt>
                <c:pt idx="48" formatCode="#,##0">
                  <c:v>-27950</c:v>
                </c:pt>
                <c:pt idx="49" formatCode="#,##0">
                  <c:v>-29750</c:v>
                </c:pt>
                <c:pt idx="50" formatCode="#,##0">
                  <c:v>-31140</c:v>
                </c:pt>
                <c:pt idx="51" formatCode="#,##0">
                  <c:v>-32590</c:v>
                </c:pt>
                <c:pt idx="52" formatCode="#,##0">
                  <c:v>-34240</c:v>
                </c:pt>
                <c:pt idx="53" formatCode="#,##0">
                  <c:v>-35020</c:v>
                </c:pt>
                <c:pt idx="54" formatCode="#,##0">
                  <c:v>-36350</c:v>
                </c:pt>
                <c:pt idx="55" formatCode="#,##0">
                  <c:v>-40350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4-487E-8899-4A5EA66B0D75}"/>
            </c:ext>
          </c:extLst>
        </c:ser>
        <c:ser>
          <c:idx val="3"/>
          <c:order val="2"/>
          <c:tx>
            <c:strRef>
              <c:f>Foglio1!$D$2</c:f>
              <c:strCache>
                <c:ptCount val="1"/>
                <c:pt idx="0">
                  <c:v>Basòdino</c:v>
                </c:pt>
              </c:strCache>
            </c:strRef>
          </c:tx>
          <c:spPr>
            <a:ln w="25400">
              <a:solidFill>
                <a:srgbClr val="064169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Foglio1!$R$3:$R$59</c:f>
              <c:numCache>
                <c:formatCode>General</c:formatCode>
                <c:ptCount val="57"/>
                <c:pt idx="25" formatCode="#,##0">
                  <c:v>-1325</c:v>
                </c:pt>
                <c:pt idx="26" formatCode="#,##0">
                  <c:v>-976</c:v>
                </c:pt>
                <c:pt idx="27" formatCode="#,##0">
                  <c:v>-1058</c:v>
                </c:pt>
                <c:pt idx="28" formatCode="#,##0">
                  <c:v>0</c:v>
                </c:pt>
                <c:pt idx="29" formatCode="#,##0">
                  <c:v>166</c:v>
                </c:pt>
                <c:pt idx="30" formatCode="#,##0">
                  <c:v>-43</c:v>
                </c:pt>
                <c:pt idx="31" formatCode="#,##0">
                  <c:v>-1117</c:v>
                </c:pt>
                <c:pt idx="32" formatCode="#,##0">
                  <c:v>-1561</c:v>
                </c:pt>
                <c:pt idx="33" formatCode="#,##0">
                  <c:v>-2343</c:v>
                </c:pt>
                <c:pt idx="34" formatCode="#,##0">
                  <c:v>-1753</c:v>
                </c:pt>
                <c:pt idx="35" formatCode="#,##0">
                  <c:v>-2113</c:v>
                </c:pt>
                <c:pt idx="36" formatCode="#,##0">
                  <c:v>-4153</c:v>
                </c:pt>
                <c:pt idx="37" formatCode="#,##0">
                  <c:v>-4643</c:v>
                </c:pt>
                <c:pt idx="38" formatCode="#,##0">
                  <c:v>-5815</c:v>
                </c:pt>
                <c:pt idx="39" formatCode="#,##0">
                  <c:v>-8316</c:v>
                </c:pt>
                <c:pt idx="40" formatCode="#,##0">
                  <c:v>-9218</c:v>
                </c:pt>
                <c:pt idx="41" formatCode="#,##0">
                  <c:v>-10386</c:v>
                </c:pt>
                <c:pt idx="42" formatCode="#,##0">
                  <c:v>-10256</c:v>
                </c:pt>
                <c:pt idx="43" formatCode="#,##0">
                  <c:v>-10840</c:v>
                </c:pt>
                <c:pt idx="44" formatCode="#,##0">
                  <c:v>-11840</c:v>
                </c:pt>
                <c:pt idx="45" formatCode="#,##0">
                  <c:v>-13209</c:v>
                </c:pt>
                <c:pt idx="46" formatCode="#,##0">
                  <c:v>-13127</c:v>
                </c:pt>
                <c:pt idx="47" formatCode="#,##0">
                  <c:v>-13377</c:v>
                </c:pt>
                <c:pt idx="48" formatCode="#,##0">
                  <c:v>-14927</c:v>
                </c:pt>
                <c:pt idx="49" formatCode="#,##0">
                  <c:v>-16027</c:v>
                </c:pt>
                <c:pt idx="50" formatCode="#,##0">
                  <c:v>-17277</c:v>
                </c:pt>
                <c:pt idx="51" formatCode="#,##0">
                  <c:v>-18777</c:v>
                </c:pt>
                <c:pt idx="52" formatCode="#,##0">
                  <c:v>-19108</c:v>
                </c:pt>
                <c:pt idx="53" formatCode="#,##0">
                  <c:v>-19658</c:v>
                </c:pt>
                <c:pt idx="54" formatCode="#,##0">
                  <c:v>-20088</c:v>
                </c:pt>
                <c:pt idx="55" formatCode="#,##0">
                  <c:v>-22128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B4-487E-8899-4A5EA66B0D75}"/>
            </c:ext>
          </c:extLst>
        </c:ser>
        <c:ser>
          <c:idx val="6"/>
          <c:order val="3"/>
          <c:tx>
            <c:strRef>
              <c:f>Foglio1!$E$2</c:f>
              <c:strCache>
                <c:ptCount val="1"/>
                <c:pt idx="0">
                  <c:v>Sforzellina**</c:v>
                </c:pt>
              </c:strCache>
            </c:strRef>
          </c:tx>
          <c:spPr>
            <a:ln>
              <a:solidFill>
                <a:srgbClr val="009A91"/>
              </a:solidFill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Foglio1!$S$3:$S$59</c:f>
              <c:numCache>
                <c:formatCode>General</c:formatCode>
                <c:ptCount val="57"/>
                <c:pt idx="20" formatCode="#,##0">
                  <c:v>7326</c:v>
                </c:pt>
                <c:pt idx="21" formatCode="#,##0">
                  <c:v>6406</c:v>
                </c:pt>
                <c:pt idx="22" formatCode="#,##0">
                  <c:v>5436</c:v>
                </c:pt>
                <c:pt idx="23" formatCode="#,##0">
                  <c:v>4866</c:v>
                </c:pt>
                <c:pt idx="24" formatCode="#,##0">
                  <c:v>3706</c:v>
                </c:pt>
                <c:pt idx="25" formatCode="#,##0">
                  <c:v>2496</c:v>
                </c:pt>
                <c:pt idx="26" formatCode="#,##0">
                  <c:v>1726</c:v>
                </c:pt>
                <c:pt idx="27" formatCode="#,##0">
                  <c:v>1440</c:v>
                </c:pt>
                <c:pt idx="28" formatCode="#,##0">
                  <c:v>0</c:v>
                </c:pt>
                <c:pt idx="29" formatCode="#,##0">
                  <c:v>-816</c:v>
                </c:pt>
                <c:pt idx="30" formatCode="#,##0">
                  <c:v>-1630</c:v>
                </c:pt>
                <c:pt idx="31" formatCode="#,##0">
                  <c:v>-3312</c:v>
                </c:pt>
                <c:pt idx="32" formatCode="#,##0">
                  <c:v>-4521</c:v>
                </c:pt>
                <c:pt idx="33" formatCode="#,##0">
                  <c:v>-5961</c:v>
                </c:pt>
                <c:pt idx="34" formatCode="#,##0">
                  <c:v>-5579</c:v>
                </c:pt>
                <c:pt idx="35" formatCode="#,##0">
                  <c:v>-6580</c:v>
                </c:pt>
                <c:pt idx="36" formatCode="#,##0">
                  <c:v>-8380</c:v>
                </c:pt>
                <c:pt idx="37" formatCode="#,##0">
                  <c:v>-10280</c:v>
                </c:pt>
                <c:pt idx="38" formatCode="#,##0">
                  <c:v>-11980</c:v>
                </c:pt>
                <c:pt idx="39" formatCode="#,##0">
                  <c:v>-13980</c:v>
                </c:pt>
                <c:pt idx="40" formatCode="#,##0">
                  <c:v>-15380</c:v>
                </c:pt>
                <c:pt idx="41" formatCode="#,##0">
                  <c:v>-16580</c:v>
                </c:pt>
                <c:pt idx="42" formatCode="#,##0">
                  <c:v>-17280</c:v>
                </c:pt>
                <c:pt idx="43" formatCode="#,##0">
                  <c:v>-18078</c:v>
                </c:pt>
                <c:pt idx="44" formatCode="#,##0">
                  <c:v>-19818</c:v>
                </c:pt>
                <c:pt idx="45" formatCode="#,##0">
                  <c:v>-21708</c:v>
                </c:pt>
                <c:pt idx="46" formatCode="#,##0">
                  <c:v>-21988</c:v>
                </c:pt>
                <c:pt idx="47" formatCode="#,##0">
                  <c:v>-21928</c:v>
                </c:pt>
                <c:pt idx="48" formatCode="#,##0">
                  <c:v>-23384</c:v>
                </c:pt>
                <c:pt idx="49" formatCode="#,##0">
                  <c:v>-24452</c:v>
                </c:pt>
                <c:pt idx="50" formatCode="#,##0">
                  <c:v>-25712</c:v>
                </c:pt>
                <c:pt idx="51" formatCode="#,##0">
                  <c:v>-26954</c:v>
                </c:pt>
                <c:pt idx="52" formatCode="#,##0">
                  <c:v>-27884</c:v>
                </c:pt>
                <c:pt idx="53" formatCode="#,##0">
                  <c:v>-29304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B4-487E-8899-4A5EA66B0D75}"/>
            </c:ext>
          </c:extLst>
        </c:ser>
        <c:ser>
          <c:idx val="4"/>
          <c:order val="4"/>
          <c:tx>
            <c:strRef>
              <c:f>Foglio1!$F$2</c:f>
              <c:strCache>
                <c:ptCount val="1"/>
                <c:pt idx="0">
                  <c:v>Fontana Bianca*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Foglio1!$T$3:$T$59</c:f>
              <c:numCache>
                <c:formatCode>General</c:formatCode>
                <c:ptCount val="57"/>
                <c:pt idx="25" formatCode="#,##0">
                  <c:v>3284</c:v>
                </c:pt>
                <c:pt idx="26" formatCode="#,##0">
                  <c:v>2193</c:v>
                </c:pt>
                <c:pt idx="27" formatCode="#,##0">
                  <c:v>1637</c:v>
                </c:pt>
                <c:pt idx="28" formatCode="#,##0">
                  <c:v>0</c:v>
                </c:pt>
                <c:pt idx="29" formatCode="#,##0">
                  <c:v>-444</c:v>
                </c:pt>
                <c:pt idx="30" formatCode="#,##0">
                  <c:v>-1067</c:v>
                </c:pt>
                <c:pt idx="31" formatCode="#,##0">
                  <c:v>-2690</c:v>
                </c:pt>
                <c:pt idx="32" formatCode="#,##0">
                  <c:v>-3657</c:v>
                </c:pt>
                <c:pt idx="33" formatCode="#,##0">
                  <c:v>-4397</c:v>
                </c:pt>
                <c:pt idx="34" formatCode="#,##0">
                  <c:v>-4002</c:v>
                </c:pt>
                <c:pt idx="35" formatCode="#,##0">
                  <c:v>-4437</c:v>
                </c:pt>
                <c:pt idx="36" formatCode="#,##0">
                  <c:v>-7388</c:v>
                </c:pt>
                <c:pt idx="37" formatCode="#,##0">
                  <c:v>-8381.6023201938588</c:v>
                </c:pt>
                <c:pt idx="38" formatCode="#,##0">
                  <c:v>-9852.5834387384893</c:v>
                </c:pt>
                <c:pt idx="39" formatCode="#,##0">
                  <c:v>-11605.601166861199</c:v>
                </c:pt>
                <c:pt idx="40" formatCode="#,##0">
                  <c:v>-13212.601166861199</c:v>
                </c:pt>
                <c:pt idx="41" formatCode="#,##0">
                  <c:v>-14458.601166861199</c:v>
                </c:pt>
                <c:pt idx="42" formatCode="#,##0">
                  <c:v>-15080.215943117088</c:v>
                </c:pt>
                <c:pt idx="43" formatCode="#,##0">
                  <c:v>-15275.215943117088</c:v>
                </c:pt>
                <c:pt idx="44" formatCode="#,##0">
                  <c:v>-16285.865022556678</c:v>
                </c:pt>
                <c:pt idx="45" formatCode="#,##0">
                  <c:v>-18216.865022556678</c:v>
                </c:pt>
                <c:pt idx="46" formatCode="#,##0">
                  <c:v>-18263.865022556678</c:v>
                </c:pt>
                <c:pt idx="47" formatCode="#,##0">
                  <c:v>-17796.865022556678</c:v>
                </c:pt>
                <c:pt idx="48" formatCode="#,##0">
                  <c:v>-19087.865022556678</c:v>
                </c:pt>
                <c:pt idx="49" formatCode="#,##0">
                  <c:v>-20399.865022556678</c:v>
                </c:pt>
                <c:pt idx="50" formatCode="#,##0">
                  <c:v>-22279.865022556678</c:v>
                </c:pt>
                <c:pt idx="51" formatCode="#,##0">
                  <c:v>-24616.865022556678</c:v>
                </c:pt>
                <c:pt idx="52" formatCode="#,##0">
                  <c:v>-25704.865022556678</c:v>
                </c:pt>
                <c:pt idx="53" formatCode="#,##0">
                  <c:v>-26805.865022556678</c:v>
                </c:pt>
                <c:pt idx="54" formatCode="#,##0">
                  <c:v>-27721.865022556678</c:v>
                </c:pt>
                <c:pt idx="55" formatCode="#,##0">
                  <c:v>-31561.865022556678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B4-487E-8899-4A5EA66B0D75}"/>
            </c:ext>
          </c:extLst>
        </c:ser>
        <c:ser>
          <c:idx val="5"/>
          <c:order val="5"/>
          <c:tx>
            <c:strRef>
              <c:f>Foglio1!$G$2</c:f>
              <c:strCache>
                <c:ptCount val="1"/>
                <c:pt idx="0">
                  <c:v>Vedretta Pendente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Foglio1!$A$3:$A$59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Foglio1!$U$3:$U$59</c:f>
              <c:numCache>
                <c:formatCode>General</c:formatCode>
                <c:ptCount val="57"/>
                <c:pt idx="28" formatCode="#,##0">
                  <c:v>0</c:v>
                </c:pt>
                <c:pt idx="29" formatCode="#,##0">
                  <c:v>-534</c:v>
                </c:pt>
                <c:pt idx="30" formatCode="#,##0">
                  <c:v>-546</c:v>
                </c:pt>
                <c:pt idx="31" formatCode="#,##0">
                  <c:v>-1756</c:v>
                </c:pt>
                <c:pt idx="32" formatCode="#,##0">
                  <c:v>-2297</c:v>
                </c:pt>
                <c:pt idx="33" formatCode="#,##0">
                  <c:v>-3676</c:v>
                </c:pt>
                <c:pt idx="34" formatCode="#,##0">
                  <c:v>-3628</c:v>
                </c:pt>
                <c:pt idx="35" formatCode="#,##0">
                  <c:v>-4922</c:v>
                </c:pt>
                <c:pt idx="36" formatCode="#,##0">
                  <c:v>-7000</c:v>
                </c:pt>
                <c:pt idx="37" formatCode="#,##0">
                  <c:v>-7427</c:v>
                </c:pt>
                <c:pt idx="38" formatCode="#,##0">
                  <c:v>-8390</c:v>
                </c:pt>
                <c:pt idx="39" formatCode="#,##0">
                  <c:v>-10170</c:v>
                </c:pt>
                <c:pt idx="40" formatCode="#,##0">
                  <c:v>-12324</c:v>
                </c:pt>
                <c:pt idx="41" formatCode="#,##0">
                  <c:v>-13808</c:v>
                </c:pt>
                <c:pt idx="42" formatCode="#,##0">
                  <c:v>-14652</c:v>
                </c:pt>
                <c:pt idx="43" formatCode="#,##0">
                  <c:v>-14786</c:v>
                </c:pt>
                <c:pt idx="44" formatCode="#,##0">
                  <c:v>-16586</c:v>
                </c:pt>
                <c:pt idx="45" formatCode="#,##0">
                  <c:v>-18522</c:v>
                </c:pt>
                <c:pt idx="46" formatCode="#,##0">
                  <c:v>-19312</c:v>
                </c:pt>
                <c:pt idx="47" formatCode="#,##0">
                  <c:v>-19425</c:v>
                </c:pt>
                <c:pt idx="48" formatCode="#,##0">
                  <c:v>-20866</c:v>
                </c:pt>
                <c:pt idx="49" formatCode="#,##0">
                  <c:v>-22124</c:v>
                </c:pt>
                <c:pt idx="50" formatCode="#,##0">
                  <c:v>-23713</c:v>
                </c:pt>
                <c:pt idx="51" formatCode="#,##0">
                  <c:v>-25942</c:v>
                </c:pt>
                <c:pt idx="52" formatCode="#,##0">
                  <c:v>-26990</c:v>
                </c:pt>
                <c:pt idx="53" formatCode="#,##0">
                  <c:v>-28886</c:v>
                </c:pt>
                <c:pt idx="54" formatCode="#,##0">
                  <c:v>-30086</c:v>
                </c:pt>
                <c:pt idx="55" formatCode="#,##0">
                  <c:v>-33579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B4-487E-8899-4A5EA66B0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62176"/>
        <c:axId val="54163712"/>
      </c:lineChart>
      <c:catAx>
        <c:axId val="5416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3712"/>
        <c:scaling>
          <c:orientation val="minMax"/>
          <c:max val="20000"/>
          <c:min val="-5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it-IT" sz="1000">
                    <a:latin typeface="Arial" panose="020B0604020202020204" pitchFamily="34" charset="0"/>
                    <a:cs typeface="Arial" panose="020B0604020202020204" pitchFamily="34" charset="0"/>
                  </a:rPr>
                  <a:t>mm WEQ</a:t>
                </a:r>
              </a:p>
            </c:rich>
          </c:tx>
          <c:layout>
            <c:manualLayout>
              <c:xMode val="edge"/>
              <c:yMode val="edge"/>
              <c:x val="2.1777192910380425E-2"/>
              <c:y val="0.268919952327783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2176"/>
        <c:crosses val="autoZero"/>
        <c:crossBetween val="between"/>
        <c:majorUnit val="5000"/>
      </c:valAx>
      <c:spPr>
        <a:noFill/>
        <a:ln w="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6311440311663298"/>
          <c:y val="0.59772096367080707"/>
          <c:w val="0.47053014697231094"/>
          <c:h val="8.60522460300931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imes New Roman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73187223935445E-2"/>
          <c:y val="6.5030309666343322E-2"/>
          <c:w val="0.86313534651061519"/>
          <c:h val="0.84975591882686052"/>
        </c:manualLayout>
      </c:layout>
      <c:lineChart>
        <c:grouping val="standard"/>
        <c:varyColors val="0"/>
        <c:ser>
          <c:idx val="14"/>
          <c:order val="0"/>
          <c:tx>
            <c:strRef>
              <c:f>'Tabella '!$B$1</c:f>
              <c:strCache>
                <c:ptCount val="1"/>
                <c:pt idx="0">
                  <c:v>Caresèr</c:v>
                </c:pt>
              </c:strCache>
            </c:strRef>
          </c:tx>
          <c:spPr>
            <a:ln w="25400">
              <a:solidFill>
                <a:srgbClr val="E18532"/>
              </a:solidFill>
              <a:prstDash val="solid"/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'!$B$3:$B$59</c:f>
              <c:numCache>
                <c:formatCode>#,##0</c:formatCode>
                <c:ptCount val="57"/>
                <c:pt idx="0">
                  <c:v>-386</c:v>
                </c:pt>
                <c:pt idx="1">
                  <c:v>247</c:v>
                </c:pt>
                <c:pt idx="2">
                  <c:v>-5</c:v>
                </c:pt>
                <c:pt idx="3">
                  <c:v>-631</c:v>
                </c:pt>
                <c:pt idx="4">
                  <c:v>-650</c:v>
                </c:pt>
                <c:pt idx="5">
                  <c:v>400</c:v>
                </c:pt>
                <c:pt idx="6">
                  <c:v>-1276</c:v>
                </c:pt>
                <c:pt idx="7">
                  <c:v>-319</c:v>
                </c:pt>
                <c:pt idx="8">
                  <c:v>145</c:v>
                </c:pt>
                <c:pt idx="9">
                  <c:v>-268</c:v>
                </c:pt>
                <c:pt idx="10">
                  <c:v>988</c:v>
                </c:pt>
                <c:pt idx="11">
                  <c:v>79</c:v>
                </c:pt>
                <c:pt idx="12">
                  <c:v>-182</c:v>
                </c:pt>
                <c:pt idx="13">
                  <c:v>12</c:v>
                </c:pt>
                <c:pt idx="14">
                  <c:v>-839</c:v>
                </c:pt>
                <c:pt idx="15">
                  <c:v>-1678</c:v>
                </c:pt>
                <c:pt idx="16">
                  <c:v>-787</c:v>
                </c:pt>
                <c:pt idx="17">
                  <c:v>-591</c:v>
                </c:pt>
                <c:pt idx="18">
                  <c:v>-758</c:v>
                </c:pt>
                <c:pt idx="19">
                  <c:v>-1138</c:v>
                </c:pt>
                <c:pt idx="20">
                  <c:v>-1645</c:v>
                </c:pt>
                <c:pt idx="21">
                  <c:v>-1056</c:v>
                </c:pt>
                <c:pt idx="22">
                  <c:v>-817</c:v>
                </c:pt>
                <c:pt idx="23">
                  <c:v>-1578</c:v>
                </c:pt>
                <c:pt idx="24">
                  <c:v>-1734</c:v>
                </c:pt>
                <c:pt idx="25">
                  <c:v>-1199</c:v>
                </c:pt>
                <c:pt idx="26">
                  <c:v>-303</c:v>
                </c:pt>
                <c:pt idx="27">
                  <c:v>-1743</c:v>
                </c:pt>
                <c:pt idx="28">
                  <c:v>-1081</c:v>
                </c:pt>
                <c:pt idx="29">
                  <c:v>-1320</c:v>
                </c:pt>
                <c:pt idx="30">
                  <c:v>-920</c:v>
                </c:pt>
                <c:pt idx="31">
                  <c:v>-2240</c:v>
                </c:pt>
                <c:pt idx="32">
                  <c:v>-1800</c:v>
                </c:pt>
                <c:pt idx="33">
                  <c:v>-1610</c:v>
                </c:pt>
                <c:pt idx="34">
                  <c:v>-250</c:v>
                </c:pt>
                <c:pt idx="35">
                  <c:v>-1149</c:v>
                </c:pt>
                <c:pt idx="36">
                  <c:v>-3317</c:v>
                </c:pt>
                <c:pt idx="37">
                  <c:v>-1562</c:v>
                </c:pt>
                <c:pt idx="38">
                  <c:v>-2005</c:v>
                </c:pt>
                <c:pt idx="39">
                  <c:v>-2093</c:v>
                </c:pt>
                <c:pt idx="40">
                  <c:v>-2746</c:v>
                </c:pt>
                <c:pt idx="41">
                  <c:v>-1851</c:v>
                </c:pt>
                <c:pt idx="42">
                  <c:v>-1235</c:v>
                </c:pt>
                <c:pt idx="43">
                  <c:v>-962</c:v>
                </c:pt>
                <c:pt idx="44">
                  <c:v>-1922</c:v>
                </c:pt>
                <c:pt idx="45">
                  <c:v>-2460</c:v>
                </c:pt>
                <c:pt idx="46">
                  <c:v>-1039</c:v>
                </c:pt>
                <c:pt idx="47">
                  <c:v>-131.36820605369758</c:v>
                </c:pt>
                <c:pt idx="48">
                  <c:v>-2475.4534803510142</c:v>
                </c:pt>
                <c:pt idx="49">
                  <c:v>-1747.7012036487679</c:v>
                </c:pt>
                <c:pt idx="50">
                  <c:v>-2746.6704674779107</c:v>
                </c:pt>
                <c:pt idx="51">
                  <c:v>-1980.913989207148</c:v>
                </c:pt>
                <c:pt idx="52">
                  <c:v>-1432</c:v>
                </c:pt>
                <c:pt idx="53">
                  <c:v>-1371</c:v>
                </c:pt>
                <c:pt idx="54">
                  <c:v>-950</c:v>
                </c:pt>
                <c:pt idx="55">
                  <c:v>-3965</c:v>
                </c:pt>
                <c:pt idx="56">
                  <c:v>-2855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9-4E02-BD32-0D201913FFFB}"/>
            </c:ext>
          </c:extLst>
        </c:ser>
        <c:ser>
          <c:idx val="15"/>
          <c:order val="1"/>
          <c:tx>
            <c:strRef>
              <c:f>'Tabella '!$C$1</c:f>
              <c:strCache>
                <c:ptCount val="1"/>
                <c:pt idx="0">
                  <c:v>Ciardoney</c:v>
                </c:pt>
              </c:strCache>
            </c:strRef>
          </c:tx>
          <c:spPr>
            <a:ln w="25400">
              <a:solidFill>
                <a:srgbClr val="7BA3D6"/>
              </a:solidFill>
              <a:prstDash val="solid"/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'!$C$3:$C$59</c:f>
              <c:numCache>
                <c:formatCode>#,##0</c:formatCode>
                <c:ptCount val="57"/>
                <c:pt idx="25">
                  <c:v>-970</c:v>
                </c:pt>
                <c:pt idx="26">
                  <c:v>-410</c:v>
                </c:pt>
                <c:pt idx="27">
                  <c:v>-1100</c:v>
                </c:pt>
                <c:pt idx="28">
                  <c:v>-560</c:v>
                </c:pt>
                <c:pt idx="29">
                  <c:v>-370</c:v>
                </c:pt>
                <c:pt idx="30">
                  <c:v>-660</c:v>
                </c:pt>
                <c:pt idx="31">
                  <c:v>-3360</c:v>
                </c:pt>
                <c:pt idx="32">
                  <c:v>-2430</c:v>
                </c:pt>
                <c:pt idx="33">
                  <c:v>-1230</c:v>
                </c:pt>
                <c:pt idx="34">
                  <c:v>160</c:v>
                </c:pt>
                <c:pt idx="35">
                  <c:v>-400</c:v>
                </c:pt>
                <c:pt idx="36">
                  <c:v>-3000</c:v>
                </c:pt>
                <c:pt idx="37">
                  <c:v>-1060</c:v>
                </c:pt>
                <c:pt idx="38">
                  <c:v>-2230</c:v>
                </c:pt>
                <c:pt idx="39">
                  <c:v>-2100</c:v>
                </c:pt>
                <c:pt idx="40">
                  <c:v>-1490</c:v>
                </c:pt>
                <c:pt idx="41">
                  <c:v>-1510</c:v>
                </c:pt>
                <c:pt idx="42">
                  <c:v>-490</c:v>
                </c:pt>
                <c:pt idx="43">
                  <c:v>-830</c:v>
                </c:pt>
                <c:pt idx="44">
                  <c:v>-1700</c:v>
                </c:pt>
                <c:pt idx="45">
                  <c:v>-2160</c:v>
                </c:pt>
                <c:pt idx="46">
                  <c:v>-690</c:v>
                </c:pt>
                <c:pt idx="47">
                  <c:v>-560</c:v>
                </c:pt>
                <c:pt idx="48">
                  <c:v>-1840</c:v>
                </c:pt>
                <c:pt idx="49">
                  <c:v>-1800</c:v>
                </c:pt>
                <c:pt idx="50">
                  <c:v>-1390</c:v>
                </c:pt>
                <c:pt idx="51">
                  <c:v>-1450</c:v>
                </c:pt>
                <c:pt idx="52">
                  <c:v>-1650</c:v>
                </c:pt>
                <c:pt idx="53" formatCode="General">
                  <c:v>-780</c:v>
                </c:pt>
                <c:pt idx="54">
                  <c:v>-1330</c:v>
                </c:pt>
                <c:pt idx="55">
                  <c:v>-4000</c:v>
                </c:pt>
                <c:pt idx="56">
                  <c:v>-2170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9-4E02-BD32-0D201913FFFB}"/>
            </c:ext>
          </c:extLst>
        </c:ser>
        <c:ser>
          <c:idx val="16"/>
          <c:order val="2"/>
          <c:tx>
            <c:strRef>
              <c:f>'Tabella '!$D$1</c:f>
              <c:strCache>
                <c:ptCount val="1"/>
                <c:pt idx="0">
                  <c:v>Basòdino</c:v>
                </c:pt>
              </c:strCache>
            </c:strRef>
          </c:tx>
          <c:spPr>
            <a:ln w="25400">
              <a:solidFill>
                <a:srgbClr val="064169"/>
              </a:solidFill>
              <a:prstDash val="solid"/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'!$D$3:$D$59</c:f>
              <c:numCache>
                <c:formatCode>#,##0</c:formatCode>
                <c:ptCount val="57"/>
                <c:pt idx="25">
                  <c:v>349</c:v>
                </c:pt>
                <c:pt idx="26">
                  <c:v>-82</c:v>
                </c:pt>
                <c:pt idx="27">
                  <c:v>444</c:v>
                </c:pt>
                <c:pt idx="28">
                  <c:v>614</c:v>
                </c:pt>
                <c:pt idx="29">
                  <c:v>166</c:v>
                </c:pt>
                <c:pt idx="30">
                  <c:v>-209</c:v>
                </c:pt>
                <c:pt idx="31">
                  <c:v>-1074</c:v>
                </c:pt>
                <c:pt idx="32">
                  <c:v>-444</c:v>
                </c:pt>
                <c:pt idx="33">
                  <c:v>-782</c:v>
                </c:pt>
                <c:pt idx="34">
                  <c:v>590</c:v>
                </c:pt>
                <c:pt idx="35">
                  <c:v>-360</c:v>
                </c:pt>
                <c:pt idx="36">
                  <c:v>-2040</c:v>
                </c:pt>
                <c:pt idx="37">
                  <c:v>-490</c:v>
                </c:pt>
                <c:pt idx="38">
                  <c:v>-1172</c:v>
                </c:pt>
                <c:pt idx="39">
                  <c:v>-2501</c:v>
                </c:pt>
                <c:pt idx="40" formatCode="General">
                  <c:v>-902</c:v>
                </c:pt>
                <c:pt idx="41">
                  <c:v>-1168</c:v>
                </c:pt>
                <c:pt idx="42">
                  <c:v>130</c:v>
                </c:pt>
                <c:pt idx="43">
                  <c:v>-584</c:v>
                </c:pt>
                <c:pt idx="44">
                  <c:v>-1000</c:v>
                </c:pt>
                <c:pt idx="45">
                  <c:v>-1369</c:v>
                </c:pt>
                <c:pt idx="46">
                  <c:v>82</c:v>
                </c:pt>
                <c:pt idx="47">
                  <c:v>-250</c:v>
                </c:pt>
                <c:pt idx="48">
                  <c:v>-1550</c:v>
                </c:pt>
                <c:pt idx="49">
                  <c:v>-1100</c:v>
                </c:pt>
                <c:pt idx="50">
                  <c:v>-1250</c:v>
                </c:pt>
                <c:pt idx="51">
                  <c:v>-1500</c:v>
                </c:pt>
                <c:pt idx="52" formatCode="General">
                  <c:v>-331</c:v>
                </c:pt>
                <c:pt idx="53" formatCode="General">
                  <c:v>-550</c:v>
                </c:pt>
                <c:pt idx="54" formatCode="General">
                  <c:v>-430</c:v>
                </c:pt>
                <c:pt idx="55" formatCode="General">
                  <c:v>-2040</c:v>
                </c:pt>
                <c:pt idx="56" formatCode="General">
                  <c:v>-2639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9-4E02-BD32-0D201913FFFB}"/>
            </c:ext>
          </c:extLst>
        </c:ser>
        <c:ser>
          <c:idx val="17"/>
          <c:order val="3"/>
          <c:tx>
            <c:strRef>
              <c:f>'Tabella '!$E$1</c:f>
              <c:strCache>
                <c:ptCount val="1"/>
                <c:pt idx="0">
                  <c:v>Sforzellina**</c:v>
                </c:pt>
              </c:strCache>
            </c:strRef>
          </c:tx>
          <c:spPr>
            <a:ln>
              <a:solidFill>
                <a:srgbClr val="009A91"/>
              </a:solidFill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'!$E$3:$E$59</c:f>
              <c:numCache>
                <c:formatCode>#,##0</c:formatCode>
                <c:ptCount val="57"/>
                <c:pt idx="20">
                  <c:v>-920</c:v>
                </c:pt>
                <c:pt idx="21">
                  <c:v>-970</c:v>
                </c:pt>
                <c:pt idx="22">
                  <c:v>-570</c:v>
                </c:pt>
                <c:pt idx="23">
                  <c:v>-1160</c:v>
                </c:pt>
                <c:pt idx="24">
                  <c:v>-1210</c:v>
                </c:pt>
                <c:pt idx="25">
                  <c:v>-770</c:v>
                </c:pt>
                <c:pt idx="26">
                  <c:v>-286</c:v>
                </c:pt>
                <c:pt idx="27">
                  <c:v>-712</c:v>
                </c:pt>
                <c:pt idx="28">
                  <c:v>-728</c:v>
                </c:pt>
                <c:pt idx="29">
                  <c:v>-816</c:v>
                </c:pt>
                <c:pt idx="30">
                  <c:v>-814</c:v>
                </c:pt>
                <c:pt idx="31">
                  <c:v>-1682</c:v>
                </c:pt>
                <c:pt idx="32">
                  <c:v>-1209</c:v>
                </c:pt>
                <c:pt idx="33">
                  <c:v>-1440</c:v>
                </c:pt>
                <c:pt idx="34">
                  <c:v>382</c:v>
                </c:pt>
                <c:pt idx="35">
                  <c:v>-1001</c:v>
                </c:pt>
                <c:pt idx="36">
                  <c:v>-1800</c:v>
                </c:pt>
                <c:pt idx="37">
                  <c:v>-1900</c:v>
                </c:pt>
                <c:pt idx="38">
                  <c:v>-1700</c:v>
                </c:pt>
                <c:pt idx="39">
                  <c:v>-2000</c:v>
                </c:pt>
                <c:pt idx="40">
                  <c:v>-1400</c:v>
                </c:pt>
                <c:pt idx="41">
                  <c:v>-1200</c:v>
                </c:pt>
                <c:pt idx="42">
                  <c:v>-700</c:v>
                </c:pt>
                <c:pt idx="43" formatCode="General">
                  <c:v>-798</c:v>
                </c:pt>
                <c:pt idx="44">
                  <c:v>-1740</c:v>
                </c:pt>
                <c:pt idx="45">
                  <c:v>-1890</c:v>
                </c:pt>
                <c:pt idx="46">
                  <c:v>-280</c:v>
                </c:pt>
                <c:pt idx="47">
                  <c:v>60</c:v>
                </c:pt>
                <c:pt idx="48">
                  <c:v>-1456</c:v>
                </c:pt>
                <c:pt idx="49">
                  <c:v>-1068</c:v>
                </c:pt>
                <c:pt idx="50">
                  <c:v>-1260</c:v>
                </c:pt>
                <c:pt idx="51">
                  <c:v>-1242</c:v>
                </c:pt>
                <c:pt idx="52" formatCode="General">
                  <c:v>-930</c:v>
                </c:pt>
                <c:pt idx="53">
                  <c:v>-1420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69-4E02-BD32-0D201913FFFB}"/>
            </c:ext>
          </c:extLst>
        </c:ser>
        <c:ser>
          <c:idx val="18"/>
          <c:order val="4"/>
          <c:tx>
            <c:strRef>
              <c:f>'Tabella '!$F$1</c:f>
              <c:strCache>
                <c:ptCount val="1"/>
                <c:pt idx="0">
                  <c:v>Dosdé orientale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'!$F$3:$F$59</c:f>
              <c:numCache>
                <c:formatCode>#,##0</c:formatCode>
                <c:ptCount val="57"/>
                <c:pt idx="29">
                  <c:v>-1250</c:v>
                </c:pt>
                <c:pt idx="30">
                  <c:v>-219</c:v>
                </c:pt>
                <c:pt idx="31">
                  <c:v>-466</c:v>
                </c:pt>
                <c:pt idx="32">
                  <c:v>-1269</c:v>
                </c:pt>
                <c:pt idx="33">
                  <c:v>-1000</c:v>
                </c:pt>
                <c:pt idx="34">
                  <c:v>300</c:v>
                </c:pt>
                <c:pt idx="35">
                  <c:v>-1100</c:v>
                </c:pt>
                <c:pt idx="36">
                  <c:v>-1800</c:v>
                </c:pt>
                <c:pt idx="37">
                  <c:v>-1600</c:v>
                </c:pt>
                <c:pt idx="38">
                  <c:v>-1400</c:v>
                </c:pt>
                <c:pt idx="39">
                  <c:v>-1500</c:v>
                </c:pt>
                <c:pt idx="40">
                  <c:v>-1400</c:v>
                </c:pt>
                <c:pt idx="44">
                  <c:v>-1580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69-4E02-BD32-0D201913FFFB}"/>
            </c:ext>
          </c:extLst>
        </c:ser>
        <c:ser>
          <c:idx val="19"/>
          <c:order val="5"/>
          <c:tx>
            <c:strRef>
              <c:f>'Tabella '!$H$1</c:f>
              <c:strCache>
                <c:ptCount val="1"/>
                <c:pt idx="0">
                  <c:v>Vedretta Pendente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'!$H$3:$H$59</c:f>
              <c:numCache>
                <c:formatCode>#,##0</c:formatCode>
                <c:ptCount val="57"/>
                <c:pt idx="29">
                  <c:v>-534</c:v>
                </c:pt>
                <c:pt idx="30">
                  <c:v>-12</c:v>
                </c:pt>
                <c:pt idx="31">
                  <c:v>-1210</c:v>
                </c:pt>
                <c:pt idx="32">
                  <c:v>-541</c:v>
                </c:pt>
                <c:pt idx="33">
                  <c:v>-1379</c:v>
                </c:pt>
                <c:pt idx="34">
                  <c:v>48</c:v>
                </c:pt>
                <c:pt idx="35">
                  <c:v>-1294</c:v>
                </c:pt>
                <c:pt idx="36">
                  <c:v>-2078</c:v>
                </c:pt>
                <c:pt idx="37">
                  <c:v>-427</c:v>
                </c:pt>
                <c:pt idx="38">
                  <c:v>-963</c:v>
                </c:pt>
                <c:pt idx="39">
                  <c:v>-1780</c:v>
                </c:pt>
                <c:pt idx="40">
                  <c:v>-2154</c:v>
                </c:pt>
                <c:pt idx="41">
                  <c:v>-1484</c:v>
                </c:pt>
                <c:pt idx="42">
                  <c:v>-844</c:v>
                </c:pt>
                <c:pt idx="43">
                  <c:v>-134</c:v>
                </c:pt>
                <c:pt idx="44">
                  <c:v>-1800</c:v>
                </c:pt>
                <c:pt idx="45">
                  <c:v>-1936</c:v>
                </c:pt>
                <c:pt idx="46">
                  <c:v>-790</c:v>
                </c:pt>
                <c:pt idx="47">
                  <c:v>-113</c:v>
                </c:pt>
                <c:pt idx="48">
                  <c:v>-1441</c:v>
                </c:pt>
                <c:pt idx="49">
                  <c:v>-1258</c:v>
                </c:pt>
                <c:pt idx="50">
                  <c:v>-1589</c:v>
                </c:pt>
                <c:pt idx="51">
                  <c:v>-2229</c:v>
                </c:pt>
                <c:pt idx="52">
                  <c:v>-1048</c:v>
                </c:pt>
                <c:pt idx="53">
                  <c:v>-1896</c:v>
                </c:pt>
                <c:pt idx="54">
                  <c:v>-1200</c:v>
                </c:pt>
                <c:pt idx="55">
                  <c:v>-3493</c:v>
                </c:pt>
                <c:pt idx="56">
                  <c:v>-3703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69-4E02-BD32-0D201913FFFB}"/>
            </c:ext>
          </c:extLst>
        </c:ser>
        <c:ser>
          <c:idx val="20"/>
          <c:order val="6"/>
          <c:tx>
            <c:strRef>
              <c:f>'Tabella '!$G$1</c:f>
              <c:strCache>
                <c:ptCount val="1"/>
                <c:pt idx="0">
                  <c:v>Fontana Bianca*</c:v>
                </c:pt>
              </c:strCache>
            </c:strRef>
          </c:tx>
          <c:marker>
            <c:symbol val="none"/>
          </c:marker>
          <c:cat>
            <c:strRef>
              <c:f>'Tabella '!$A$3:$A$59</c:f>
              <c:strCache>
                <c:ptCount val="5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</c:strCache>
            </c:strRef>
          </c:cat>
          <c:val>
            <c:numRef>
              <c:f>'Tabella '!$G$3:$G$59</c:f>
              <c:numCache>
                <c:formatCode>#,##0</c:formatCode>
                <c:ptCount val="57"/>
                <c:pt idx="17">
                  <c:v>395</c:v>
                </c:pt>
                <c:pt idx="18">
                  <c:v>-600</c:v>
                </c:pt>
                <c:pt idx="19">
                  <c:v>-106</c:v>
                </c:pt>
                <c:pt idx="20">
                  <c:v>-466</c:v>
                </c:pt>
                <c:pt idx="21">
                  <c:v>-1096</c:v>
                </c:pt>
                <c:pt idx="25">
                  <c:v>-1091</c:v>
                </c:pt>
                <c:pt idx="26">
                  <c:v>-556</c:v>
                </c:pt>
                <c:pt idx="27">
                  <c:v>-955</c:v>
                </c:pt>
                <c:pt idx="28">
                  <c:v>-682</c:v>
                </c:pt>
                <c:pt idx="29">
                  <c:v>-444</c:v>
                </c:pt>
                <c:pt idx="30">
                  <c:v>-623</c:v>
                </c:pt>
                <c:pt idx="31">
                  <c:v>-1623</c:v>
                </c:pt>
                <c:pt idx="32">
                  <c:v>-967</c:v>
                </c:pt>
                <c:pt idx="33">
                  <c:v>-740</c:v>
                </c:pt>
                <c:pt idx="34">
                  <c:v>395</c:v>
                </c:pt>
                <c:pt idx="35">
                  <c:v>-435</c:v>
                </c:pt>
                <c:pt idx="36">
                  <c:v>-2951</c:v>
                </c:pt>
                <c:pt idx="37">
                  <c:v>-993.60232019385899</c:v>
                </c:pt>
                <c:pt idx="38">
                  <c:v>-1470.9811185446299</c:v>
                </c:pt>
                <c:pt idx="39">
                  <c:v>-1753.01772812271</c:v>
                </c:pt>
                <c:pt idx="40">
                  <c:v>-1607</c:v>
                </c:pt>
                <c:pt idx="41">
                  <c:v>-1246</c:v>
                </c:pt>
                <c:pt idx="42">
                  <c:v>-621.61477625588896</c:v>
                </c:pt>
                <c:pt idx="43">
                  <c:v>-195</c:v>
                </c:pt>
                <c:pt idx="44">
                  <c:v>-1010.64907943959</c:v>
                </c:pt>
                <c:pt idx="45">
                  <c:v>-1931</c:v>
                </c:pt>
                <c:pt idx="46">
                  <c:v>-47</c:v>
                </c:pt>
                <c:pt idx="47">
                  <c:v>467</c:v>
                </c:pt>
                <c:pt idx="48">
                  <c:v>-1291</c:v>
                </c:pt>
                <c:pt idx="49">
                  <c:v>-1312</c:v>
                </c:pt>
                <c:pt idx="50">
                  <c:v>-1880</c:v>
                </c:pt>
                <c:pt idx="51">
                  <c:v>-2337</c:v>
                </c:pt>
                <c:pt idx="52">
                  <c:v>-1088</c:v>
                </c:pt>
                <c:pt idx="53">
                  <c:v>-1101</c:v>
                </c:pt>
                <c:pt idx="54">
                  <c:v>-916</c:v>
                </c:pt>
                <c:pt idx="55">
                  <c:v>-3840</c:v>
                </c:pt>
                <c:pt idx="56">
                  <c:v>-2804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69-4E02-BD32-0D201913F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62176"/>
        <c:axId val="54163712"/>
      </c:lineChart>
      <c:catAx>
        <c:axId val="5416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4163712"/>
        <c:scaling>
          <c:orientation val="minMax"/>
          <c:max val="2000"/>
          <c:min val="-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r>
                  <a:rPr lang="it-IT" sz="1200">
                    <a:latin typeface="Arial" panose="020B0604020202020204" pitchFamily="34" charset="0"/>
                    <a:cs typeface="Arial" panose="020B0604020202020204" pitchFamily="34" charset="0"/>
                  </a:rPr>
                  <a:t>mm WEQ</a:t>
                </a:r>
              </a:p>
            </c:rich>
          </c:tx>
          <c:layout>
            <c:manualLayout>
              <c:xMode val="edge"/>
              <c:yMode val="edge"/>
              <c:x val="2.1777192910380425E-2"/>
              <c:y val="0.268919952327783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it-IT"/>
          </a:p>
        </c:txPr>
        <c:crossAx val="54162176"/>
        <c:crosses val="autoZero"/>
        <c:crossBetween val="between"/>
        <c:majorUnit val="1000"/>
      </c:valAx>
      <c:spPr>
        <a:noFill/>
        <a:ln w="0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7708358589915968"/>
          <c:y val="0.83335240324373427"/>
          <c:w val="0.76148660689463665"/>
          <c:h val="6.09340481373416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Times New Roman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E2A0C47-F972-4D12-B6CA-F531EE426137}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B73AEBC-2AA7-4E4D-BF75-8F10A09832C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72E38B-DAD2-488A-B110-0ED951755346}">
  <sheetPr/>
  <sheetViews>
    <sheetView zoomScale="4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9759" cy="6091621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689A58D-171E-AFF7-B0AA-EE41999454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0.02593</cdr:x>
      <cdr:y>0.71497</cdr:y>
    </cdr:from>
    <cdr:to>
      <cdr:x>0.92427</cdr:x>
      <cdr:y>0.84395</cdr:y>
    </cdr:to>
    <cdr:sp macro="" textlink="">
      <cdr:nvSpPr>
        <cdr:cNvPr id="4" name="CasellaDiTesto 3">
          <a:extLst xmlns:a="http://schemas.openxmlformats.org/drawingml/2006/main">
            <a:ext uri="{FF2B5EF4-FFF2-40B4-BE49-F238E27FC236}">
              <a16:creationId xmlns:a16="http://schemas.microsoft.com/office/drawing/2014/main" id="{F1000F75-F7C9-A492-86EF-3599EA4502D5}"/>
            </a:ext>
          </a:extLst>
        </cdr:cNvPr>
        <cdr:cNvSpPr txBox="1"/>
      </cdr:nvSpPr>
      <cdr:spPr>
        <a:xfrm xmlns:a="http://schemas.openxmlformats.org/drawingml/2006/main">
          <a:off x="241139" y="4330861"/>
          <a:ext cx="8353063" cy="781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Fonte:  Comitato Glaciologico Italiano, Comitato Glaciologico Trentino SAT, Meteotrentino,  Dip. Ingegneria Civile e Ambientale Università di Trento, Museo delle Scienze di Trento, Dip.ti TeSAF e Geoscienze dell'Università di Padova (Caresèr); Società Meteorologica Italiana (Ciardoney); G. Kappenberger (Basòdino); Comitato Glaciologico Italiano (Sforzellina e Dosdè orientale), Ufficio idrografico della Provincia autonoma di Bolzano - Alto Adige (Fontana Bianca, Vedretta Pendente) </a:t>
          </a:r>
        </a:p>
      </cdr:txBody>
    </cdr:sp>
  </cdr:relSizeAnchor>
  <cdr:relSizeAnchor xmlns:cdr="http://schemas.openxmlformats.org/drawingml/2006/chartDrawing">
    <cdr:from>
      <cdr:x>0.02725</cdr:x>
      <cdr:y>0.8396</cdr:y>
    </cdr:from>
    <cdr:to>
      <cdr:x>0.92559</cdr:x>
      <cdr:y>0.98885</cdr:y>
    </cdr:to>
    <cdr:sp macro="" textlink="">
      <cdr:nvSpPr>
        <cdr:cNvPr id="7" name="CasellaDiTesto 1">
          <a:extLst xmlns:a="http://schemas.openxmlformats.org/drawingml/2006/main">
            <a:ext uri="{FF2B5EF4-FFF2-40B4-BE49-F238E27FC236}">
              <a16:creationId xmlns:a16="http://schemas.microsoft.com/office/drawing/2014/main" id="{75451C7B-D30D-DC71-DAC0-A395DA801D5B}"/>
            </a:ext>
          </a:extLst>
        </cdr:cNvPr>
        <cdr:cNvSpPr txBox="1"/>
      </cdr:nvSpPr>
      <cdr:spPr>
        <a:xfrm xmlns:a="http://schemas.openxmlformats.org/drawingml/2006/main">
          <a:off x="253357" y="5085788"/>
          <a:ext cx="8353063" cy="904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Legenda:</a:t>
          </a:r>
          <a:r>
            <a:rPr lang="it-IT"/>
            <a:t> *</a:t>
          </a:r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Dal 2018, Il dato di massa, del Weißbrunnferner – Ghiacciaio di Fontana Bianca  è stimato in base alle misure su solo 3 paline di monitoraggio (paline P9, P10 e P16), mentre nel 2022 erano solo 2</a:t>
          </a:r>
          <a:r>
            <a:rPr lang="it-IT"/>
            <a:t> ;                                                                                                                       </a:t>
          </a:r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** Sforzellina dal 2021/2022 non è stato effettuato il rilievo per la determinazione del bilancio di massa poichè la quasi totale copertura detritica rende il bilancio glaciologico di terreno complicato da realizzare e poco attendibile. Per il futuro è in corso un' analisi di fattibilità per l' utilizzo di un drone.</a:t>
          </a:r>
          <a:endParaRPr lang="it-I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9194" cy="60939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489FFF-8AD7-429D-BF1C-9275540943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0.14962</cdr:x>
      <cdr:y>0.42149</cdr:y>
    </cdr:from>
    <cdr:to>
      <cdr:x>0.41246</cdr:x>
      <cdr:y>0.46334</cdr:y>
    </cdr:to>
    <cdr:sp macro="" textlink="">
      <cdr:nvSpPr>
        <cdr:cNvPr id="3" name="CasellaDiTesto 2">
          <a:extLst xmlns:a="http://schemas.openxmlformats.org/drawingml/2006/main">
            <a:ext uri="{FF2B5EF4-FFF2-40B4-BE49-F238E27FC236}">
              <a16:creationId xmlns:a16="http://schemas.microsoft.com/office/drawing/2014/main" id="{1585B495-1F71-4828-8294-9B4ADFCA8B9E}"/>
            </a:ext>
          </a:extLst>
        </cdr:cNvPr>
        <cdr:cNvSpPr txBox="1"/>
      </cdr:nvSpPr>
      <cdr:spPr>
        <a:xfrm xmlns:a="http://schemas.openxmlformats.org/drawingml/2006/main">
          <a:off x="1388970" y="2570257"/>
          <a:ext cx="2439968" cy="255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200" b="1">
              <a:latin typeface="Arial" panose="020B0604020202020204" pitchFamily="34" charset="0"/>
              <a:cs typeface="Arial" panose="020B0604020202020204" pitchFamily="34" charset="0"/>
            </a:rPr>
            <a:t>Valori cumulati rispetto al 1995</a:t>
          </a:r>
        </a:p>
      </cdr:txBody>
    </cdr:sp>
  </cdr:relSizeAnchor>
  <cdr:relSizeAnchor xmlns:cdr="http://schemas.openxmlformats.org/drawingml/2006/chartDrawing">
    <cdr:from>
      <cdr:x>0.05325</cdr:x>
      <cdr:y>0.68767</cdr:y>
    </cdr:from>
    <cdr:to>
      <cdr:x>0.95126</cdr:x>
      <cdr:y>0.81651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9ABFBF51-AAAE-907B-B3E7-58C60F7557F5}"/>
            </a:ext>
          </a:extLst>
        </cdr:cNvPr>
        <cdr:cNvSpPr txBox="1"/>
      </cdr:nvSpPr>
      <cdr:spPr>
        <a:xfrm xmlns:a="http://schemas.openxmlformats.org/drawingml/2006/main">
          <a:off x="494292" y="4193419"/>
          <a:ext cx="8336379" cy="785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Fonte:  Comitato Glaciologico Italiano, Comitato Glaciologico Trentino SAT, Meteotrentino,  Dip. Ingegneria Civile e Ambientale Università di Trento, Museo delle Scienze di Trento, Dip.ti TeSAF e Geoscienze dell'Università di Padova (Caresèr); Società Meteorologica Italiana (Ciardoney); G. Kappenberger (Basòdino); Comitato Glaciologico Italiano (Sforzellina e Dosdè orientale), Ufficio idrografico della Provincia autonoma di Bolzano - Alto Adige (Fontana Bianca, Vedretta Pendente) </a:t>
          </a:r>
        </a:p>
      </cdr:txBody>
    </cdr:sp>
  </cdr:relSizeAnchor>
  <cdr:relSizeAnchor xmlns:cdr="http://schemas.openxmlformats.org/drawingml/2006/chartDrawing">
    <cdr:from>
      <cdr:x>0.05107</cdr:x>
      <cdr:y>0.82817</cdr:y>
    </cdr:from>
    <cdr:to>
      <cdr:x>0.94909</cdr:x>
      <cdr:y>0.97726</cdr:y>
    </cdr:to>
    <cdr:sp macro="" textlink="">
      <cdr:nvSpPr>
        <cdr:cNvPr id="5" name="CasellaDiTesto 1">
          <a:extLst xmlns:a="http://schemas.openxmlformats.org/drawingml/2006/main">
            <a:ext uri="{FF2B5EF4-FFF2-40B4-BE49-F238E27FC236}">
              <a16:creationId xmlns:a16="http://schemas.microsoft.com/office/drawing/2014/main" id="{E8FB505C-4A95-0E0A-7A37-640BB016F1BA}"/>
            </a:ext>
          </a:extLst>
        </cdr:cNvPr>
        <cdr:cNvSpPr txBox="1"/>
      </cdr:nvSpPr>
      <cdr:spPr>
        <a:xfrm xmlns:a="http://schemas.openxmlformats.org/drawingml/2006/main">
          <a:off x="474134" y="5050165"/>
          <a:ext cx="8336379" cy="909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Legenda:</a:t>
          </a:r>
          <a:r>
            <a:rPr lang="it-IT"/>
            <a:t> *</a:t>
          </a:r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Dal 2018, Il dato di massa, del Weißbrunnferner – Ghiacciaio di Fontana Bianca  è stimato in base alle misure su solo 3 paline di monitoraggio (paline P9, P10 e P16), mentre nel 2022 erano solo 2</a:t>
          </a:r>
          <a:r>
            <a:rPr lang="it-IT"/>
            <a:t> ;                                                                                                                       </a:t>
          </a:r>
          <a:r>
            <a:rPr lang="it-IT" sz="1100" b="0" i="0" u="none" strike="noStrike">
              <a:effectLst/>
              <a:latin typeface="+mn-lt"/>
              <a:ea typeface="+mn-ea"/>
              <a:cs typeface="+mn-cs"/>
            </a:rPr>
            <a:t>** Sforzellina: dal 2021/2022 non è stato effettuato il rilievo per la determinazione del bilancio di massa poichè la quasi totale copertura detritica rende il bilancio glaciologico di terreno complicato da realizzare e poco attendibile. Per il futuro è in corso un' analisi di fattibilità per l' utilizzo di un drone.</a:t>
          </a:r>
          <a:endParaRPr lang="it-I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692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C0BE474-1D6B-9880-5E79-AC3731F120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_Galosi" id="{62BF7DEE-DEAA-483B-80A9-6DB04BAA5554}" userId="A_Galosi" providerId="Non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9" dT="2023-11-07T14:23:57.97" personId="{62BF7DEE-DEAA-483B-80A9-6DB04BAA5554}" id="{E87FC75B-2283-42EC-B692-012630990E37}">
    <text xml:space="preserve">il Ghiacciaio Settentrionale di Campo (n. catasto 997) 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8B7E-025B-43D1-971E-B30A8FA8467E}">
  <dimension ref="A1:O67"/>
  <sheetViews>
    <sheetView topLeftCell="A43" zoomScale="112" workbookViewId="0">
      <selection activeCell="I8" sqref="I8"/>
    </sheetView>
  </sheetViews>
  <sheetFormatPr defaultRowHeight="13" x14ac:dyDescent="0.3"/>
  <cols>
    <col min="1" max="1" width="7.54296875" style="20" customWidth="1"/>
    <col min="2" max="5" width="9.7265625" style="21" customWidth="1"/>
    <col min="6" max="6" width="14.1796875" style="21" bestFit="1" customWidth="1"/>
    <col min="7" max="7" width="14.81640625" style="21" bestFit="1" customWidth="1"/>
    <col min="8" max="8" width="15.453125" style="21" bestFit="1" customWidth="1"/>
    <col min="9" max="9" width="26.26953125" customWidth="1"/>
    <col min="10" max="10" width="19.453125" bestFit="1" customWidth="1"/>
  </cols>
  <sheetData>
    <row r="1" spans="1:15" x14ac:dyDescent="0.25">
      <c r="A1" s="32" t="s">
        <v>12</v>
      </c>
      <c r="B1" s="22" t="s">
        <v>0</v>
      </c>
      <c r="C1" s="22" t="s">
        <v>11</v>
      </c>
      <c r="D1" s="22" t="s">
        <v>13</v>
      </c>
      <c r="E1" s="22" t="s">
        <v>53</v>
      </c>
      <c r="F1" s="22" t="s">
        <v>59</v>
      </c>
      <c r="G1" s="22" t="s">
        <v>20</v>
      </c>
      <c r="H1" s="22" t="s">
        <v>19</v>
      </c>
      <c r="I1" s="23" t="s">
        <v>61</v>
      </c>
      <c r="J1" s="29" t="s">
        <v>62</v>
      </c>
    </row>
    <row r="2" spans="1:15" x14ac:dyDescent="0.3">
      <c r="A2" s="33"/>
      <c r="B2" s="34" t="s">
        <v>60</v>
      </c>
      <c r="C2" s="35"/>
      <c r="D2" s="35"/>
      <c r="E2" s="35"/>
      <c r="F2" s="35"/>
      <c r="G2" s="35"/>
      <c r="H2" s="36"/>
      <c r="I2" s="34" t="s">
        <v>60</v>
      </c>
      <c r="J2" s="35"/>
      <c r="K2" s="35"/>
      <c r="L2" s="35"/>
      <c r="M2" s="35"/>
      <c r="N2" s="35"/>
      <c r="O2" s="36"/>
    </row>
    <row r="3" spans="1:15" x14ac:dyDescent="0.3">
      <c r="A3" s="1" t="s">
        <v>21</v>
      </c>
      <c r="B3" s="7">
        <v>-386</v>
      </c>
      <c r="C3" s="7"/>
      <c r="D3" s="7"/>
      <c r="E3" s="7"/>
      <c r="F3" s="7"/>
      <c r="G3" s="7"/>
      <c r="H3" s="7"/>
    </row>
    <row r="4" spans="1:15" x14ac:dyDescent="0.3">
      <c r="A4" s="1" t="s">
        <v>22</v>
      </c>
      <c r="B4" s="7">
        <v>247</v>
      </c>
      <c r="C4" s="7"/>
      <c r="D4" s="7"/>
      <c r="E4" s="7"/>
      <c r="F4" s="7"/>
      <c r="G4" s="7"/>
      <c r="H4" s="7"/>
    </row>
    <row r="5" spans="1:15" x14ac:dyDescent="0.3">
      <c r="A5" s="1" t="s">
        <v>23</v>
      </c>
      <c r="B5" s="7">
        <v>-5</v>
      </c>
      <c r="C5" s="7"/>
      <c r="D5" s="7"/>
      <c r="E5" s="7"/>
      <c r="F5" s="7"/>
      <c r="G5" s="7"/>
      <c r="H5" s="7"/>
    </row>
    <row r="6" spans="1:15" x14ac:dyDescent="0.3">
      <c r="A6" s="1" t="s">
        <v>24</v>
      </c>
      <c r="B6" s="7">
        <v>-631</v>
      </c>
      <c r="C6" s="7"/>
      <c r="D6" s="7"/>
      <c r="E6" s="7"/>
      <c r="F6" s="7"/>
      <c r="G6" s="7"/>
      <c r="H6" s="7"/>
    </row>
    <row r="7" spans="1:15" x14ac:dyDescent="0.3">
      <c r="A7" s="1" t="s">
        <v>25</v>
      </c>
      <c r="B7" s="7">
        <v>-650</v>
      </c>
      <c r="C7" s="7"/>
      <c r="D7" s="7"/>
      <c r="E7" s="7"/>
      <c r="F7" s="7"/>
      <c r="G7" s="7"/>
      <c r="H7" s="7"/>
    </row>
    <row r="8" spans="1:15" x14ac:dyDescent="0.3">
      <c r="A8" s="1" t="s">
        <v>26</v>
      </c>
      <c r="B8" s="7">
        <v>400</v>
      </c>
      <c r="C8" s="7"/>
      <c r="D8" s="7"/>
      <c r="E8" s="7"/>
      <c r="F8" s="7"/>
      <c r="G8" s="7"/>
      <c r="H8" s="7"/>
    </row>
    <row r="9" spans="1:15" x14ac:dyDescent="0.3">
      <c r="A9" s="1" t="s">
        <v>27</v>
      </c>
      <c r="B9" s="7">
        <v>-1276</v>
      </c>
      <c r="C9" s="7"/>
      <c r="D9" s="7"/>
      <c r="E9" s="7"/>
      <c r="F9" s="7"/>
      <c r="G9" s="7"/>
      <c r="H9" s="7"/>
    </row>
    <row r="10" spans="1:15" x14ac:dyDescent="0.3">
      <c r="A10" s="1" t="s">
        <v>28</v>
      </c>
      <c r="B10" s="7">
        <v>-319</v>
      </c>
      <c r="C10" s="7"/>
      <c r="D10" s="7"/>
      <c r="E10" s="7"/>
      <c r="F10" s="7"/>
      <c r="G10" s="7"/>
      <c r="H10" s="7"/>
    </row>
    <row r="11" spans="1:15" x14ac:dyDescent="0.3">
      <c r="A11" s="1" t="s">
        <v>29</v>
      </c>
      <c r="B11" s="7">
        <v>145</v>
      </c>
      <c r="C11" s="7"/>
      <c r="D11" s="7"/>
      <c r="E11" s="7"/>
      <c r="F11" s="7"/>
      <c r="G11" s="7"/>
      <c r="H11" s="7"/>
    </row>
    <row r="12" spans="1:15" x14ac:dyDescent="0.3">
      <c r="A12" s="1" t="s">
        <v>30</v>
      </c>
      <c r="B12" s="7">
        <v>-268</v>
      </c>
      <c r="C12" s="7"/>
      <c r="D12" s="7"/>
      <c r="E12" s="7"/>
      <c r="F12" s="7"/>
      <c r="G12" s="7"/>
      <c r="H12" s="7"/>
    </row>
    <row r="13" spans="1:15" x14ac:dyDescent="0.3">
      <c r="A13" s="1" t="s">
        <v>31</v>
      </c>
      <c r="B13" s="7">
        <v>988</v>
      </c>
      <c r="C13" s="7"/>
      <c r="D13" s="7"/>
      <c r="E13" s="7"/>
      <c r="F13" s="7"/>
      <c r="G13" s="7"/>
      <c r="H13" s="7"/>
    </row>
    <row r="14" spans="1:15" x14ac:dyDescent="0.3">
      <c r="A14" s="1" t="s">
        <v>32</v>
      </c>
      <c r="B14" s="7">
        <v>79</v>
      </c>
      <c r="C14" s="7"/>
      <c r="D14" s="7"/>
      <c r="E14" s="7"/>
      <c r="F14" s="7"/>
      <c r="G14" s="7"/>
      <c r="H14" s="7"/>
    </row>
    <row r="15" spans="1:15" x14ac:dyDescent="0.3">
      <c r="A15" s="1" t="s">
        <v>33</v>
      </c>
      <c r="B15" s="7">
        <v>-182</v>
      </c>
      <c r="C15" s="7"/>
      <c r="D15" s="7"/>
      <c r="E15" s="7"/>
      <c r="F15" s="7"/>
      <c r="G15" s="7"/>
      <c r="H15" s="7"/>
    </row>
    <row r="16" spans="1:15" x14ac:dyDescent="0.3">
      <c r="A16" s="1" t="s">
        <v>34</v>
      </c>
      <c r="B16" s="7">
        <v>12</v>
      </c>
      <c r="C16" s="7"/>
      <c r="D16" s="7"/>
      <c r="E16" s="7"/>
      <c r="F16" s="7"/>
      <c r="G16" s="7"/>
      <c r="H16" s="7"/>
    </row>
    <row r="17" spans="1:8" x14ac:dyDescent="0.3">
      <c r="A17" s="1" t="s">
        <v>35</v>
      </c>
      <c r="B17" s="7">
        <v>-839</v>
      </c>
      <c r="C17" s="7"/>
      <c r="D17" s="7"/>
      <c r="E17" s="7"/>
      <c r="F17" s="7"/>
      <c r="G17" s="7"/>
      <c r="H17" s="7"/>
    </row>
    <row r="18" spans="1:8" x14ac:dyDescent="0.3">
      <c r="A18" s="1" t="s">
        <v>36</v>
      </c>
      <c r="B18" s="7">
        <v>-1678</v>
      </c>
      <c r="C18" s="7"/>
      <c r="D18" s="7"/>
      <c r="E18" s="7"/>
      <c r="F18" s="7"/>
      <c r="G18" s="7"/>
      <c r="H18" s="7"/>
    </row>
    <row r="19" spans="1:8" x14ac:dyDescent="0.3">
      <c r="A19" s="1" t="s">
        <v>37</v>
      </c>
      <c r="B19" s="7">
        <v>-787</v>
      </c>
      <c r="C19" s="7"/>
      <c r="D19" s="7"/>
      <c r="E19" s="7"/>
      <c r="F19" s="7"/>
      <c r="G19" s="7"/>
      <c r="H19" s="7"/>
    </row>
    <row r="20" spans="1:8" x14ac:dyDescent="0.3">
      <c r="A20" s="1" t="s">
        <v>38</v>
      </c>
      <c r="B20" s="7">
        <v>-591</v>
      </c>
      <c r="C20" s="7"/>
      <c r="D20" s="7"/>
      <c r="E20" s="7"/>
      <c r="F20" s="7"/>
      <c r="G20" s="7">
        <v>395</v>
      </c>
      <c r="H20" s="7"/>
    </row>
    <row r="21" spans="1:8" x14ac:dyDescent="0.3">
      <c r="A21" s="1" t="s">
        <v>39</v>
      </c>
      <c r="B21" s="7">
        <v>-758</v>
      </c>
      <c r="C21" s="7"/>
      <c r="D21" s="7"/>
      <c r="E21" s="7"/>
      <c r="F21" s="7"/>
      <c r="G21" s="7">
        <v>-600</v>
      </c>
      <c r="H21" s="7"/>
    </row>
    <row r="22" spans="1:8" x14ac:dyDescent="0.3">
      <c r="A22" s="1" t="s">
        <v>40</v>
      </c>
      <c r="B22" s="7">
        <v>-1138</v>
      </c>
      <c r="C22" s="7"/>
      <c r="D22" s="7"/>
      <c r="E22" s="7"/>
      <c r="F22" s="7"/>
      <c r="G22" s="7">
        <v>-106</v>
      </c>
      <c r="H22" s="7"/>
    </row>
    <row r="23" spans="1:8" x14ac:dyDescent="0.3">
      <c r="A23" s="1" t="s">
        <v>41</v>
      </c>
      <c r="B23" s="7">
        <v>-1645</v>
      </c>
      <c r="C23" s="7"/>
      <c r="D23" s="7"/>
      <c r="E23" s="7">
        <v>-920</v>
      </c>
      <c r="F23" s="7"/>
      <c r="G23" s="7">
        <v>-466</v>
      </c>
      <c r="H23" s="7"/>
    </row>
    <row r="24" spans="1:8" x14ac:dyDescent="0.3">
      <c r="A24" s="1" t="s">
        <v>42</v>
      </c>
      <c r="B24" s="7">
        <v>-1056</v>
      </c>
      <c r="C24" s="7"/>
      <c r="D24" s="7"/>
      <c r="E24" s="7">
        <v>-970</v>
      </c>
      <c r="F24" s="7"/>
      <c r="G24" s="7">
        <v>-1096</v>
      </c>
      <c r="H24" s="7"/>
    </row>
    <row r="25" spans="1:8" x14ac:dyDescent="0.3">
      <c r="A25" s="1" t="s">
        <v>43</v>
      </c>
      <c r="B25" s="7">
        <v>-817</v>
      </c>
      <c r="C25" s="7"/>
      <c r="D25" s="7"/>
      <c r="E25" s="7">
        <v>-570</v>
      </c>
      <c r="F25" s="7"/>
      <c r="G25" s="7"/>
      <c r="H25" s="7"/>
    </row>
    <row r="26" spans="1:8" x14ac:dyDescent="0.3">
      <c r="A26" s="1" t="s">
        <v>44</v>
      </c>
      <c r="B26" s="7">
        <v>-1578</v>
      </c>
      <c r="C26" s="7"/>
      <c r="D26" s="7"/>
      <c r="E26" s="7">
        <v>-1160</v>
      </c>
      <c r="F26" s="7"/>
      <c r="G26" s="7"/>
      <c r="H26" s="7"/>
    </row>
    <row r="27" spans="1:8" x14ac:dyDescent="0.3">
      <c r="A27" s="1" t="s">
        <v>45</v>
      </c>
      <c r="B27" s="7">
        <v>-1734</v>
      </c>
      <c r="C27" s="7"/>
      <c r="D27" s="7"/>
      <c r="E27" s="7">
        <v>-1210</v>
      </c>
      <c r="F27" s="7"/>
      <c r="G27" s="7"/>
      <c r="H27" s="7"/>
    </row>
    <row r="28" spans="1:8" x14ac:dyDescent="0.3">
      <c r="A28" s="1" t="s">
        <v>46</v>
      </c>
      <c r="B28" s="7">
        <v>-1199</v>
      </c>
      <c r="C28" s="7">
        <v>-970</v>
      </c>
      <c r="D28" s="7">
        <v>349</v>
      </c>
      <c r="E28" s="7">
        <v>-770</v>
      </c>
      <c r="F28" s="7"/>
      <c r="G28" s="7">
        <v>-1091</v>
      </c>
      <c r="H28" s="7"/>
    </row>
    <row r="29" spans="1:8" x14ac:dyDescent="0.3">
      <c r="A29" s="1" t="s">
        <v>47</v>
      </c>
      <c r="B29" s="7">
        <v>-303</v>
      </c>
      <c r="C29" s="7">
        <v>-410</v>
      </c>
      <c r="D29" s="7">
        <v>-82</v>
      </c>
      <c r="E29" s="7">
        <v>-286</v>
      </c>
      <c r="F29" s="7"/>
      <c r="G29" s="7">
        <v>-556</v>
      </c>
      <c r="H29" s="7"/>
    </row>
    <row r="30" spans="1:8" x14ac:dyDescent="0.3">
      <c r="A30" s="1" t="s">
        <v>48</v>
      </c>
      <c r="B30" s="7">
        <v>-1743</v>
      </c>
      <c r="C30" s="7">
        <v>-1100</v>
      </c>
      <c r="D30" s="7">
        <v>444</v>
      </c>
      <c r="E30" s="7">
        <v>-712</v>
      </c>
      <c r="F30" s="7"/>
      <c r="G30" s="7">
        <v>-955</v>
      </c>
      <c r="H30" s="7"/>
    </row>
    <row r="31" spans="1:8" x14ac:dyDescent="0.3">
      <c r="A31" s="1" t="s">
        <v>49</v>
      </c>
      <c r="B31" s="7">
        <v>-1081</v>
      </c>
      <c r="C31" s="7">
        <v>-560</v>
      </c>
      <c r="D31" s="7">
        <v>614</v>
      </c>
      <c r="E31" s="7">
        <v>-728</v>
      </c>
      <c r="F31" s="7"/>
      <c r="G31" s="7">
        <v>-682</v>
      </c>
      <c r="H31" s="7"/>
    </row>
    <row r="32" spans="1:8" x14ac:dyDescent="0.3">
      <c r="A32" s="1" t="s">
        <v>1</v>
      </c>
      <c r="B32" s="7">
        <v>-1320</v>
      </c>
      <c r="C32" s="7">
        <v>-370</v>
      </c>
      <c r="D32" s="7">
        <v>166</v>
      </c>
      <c r="E32" s="7">
        <v>-816</v>
      </c>
      <c r="F32" s="7">
        <v>-1250</v>
      </c>
      <c r="G32" s="7">
        <v>-444</v>
      </c>
      <c r="H32" s="7">
        <v>-534</v>
      </c>
    </row>
    <row r="33" spans="1:9" x14ac:dyDescent="0.3">
      <c r="A33" s="1" t="s">
        <v>2</v>
      </c>
      <c r="B33" s="7">
        <v>-920</v>
      </c>
      <c r="C33" s="7">
        <v>-660</v>
      </c>
      <c r="D33" s="7">
        <v>-209</v>
      </c>
      <c r="E33" s="7">
        <v>-814</v>
      </c>
      <c r="F33" s="7">
        <v>-219</v>
      </c>
      <c r="G33" s="7">
        <v>-623</v>
      </c>
      <c r="H33" s="7">
        <v>-12</v>
      </c>
    </row>
    <row r="34" spans="1:9" x14ac:dyDescent="0.3">
      <c r="A34" s="1" t="s">
        <v>3</v>
      </c>
      <c r="B34" s="7">
        <v>-2240</v>
      </c>
      <c r="C34" s="7">
        <v>-3360</v>
      </c>
      <c r="D34" s="7">
        <v>-1074</v>
      </c>
      <c r="E34" s="7">
        <v>-1682</v>
      </c>
      <c r="F34" s="7">
        <v>-466</v>
      </c>
      <c r="G34" s="7">
        <v>-1623</v>
      </c>
      <c r="H34" s="7">
        <v>-1210</v>
      </c>
    </row>
    <row r="35" spans="1:9" x14ac:dyDescent="0.3">
      <c r="A35" s="1" t="s">
        <v>4</v>
      </c>
      <c r="B35" s="7">
        <v>-1800</v>
      </c>
      <c r="C35" s="7">
        <v>-2430</v>
      </c>
      <c r="D35" s="7">
        <v>-444</v>
      </c>
      <c r="E35" s="7">
        <v>-1209</v>
      </c>
      <c r="F35" s="7">
        <v>-1269</v>
      </c>
      <c r="G35" s="7">
        <v>-967</v>
      </c>
      <c r="H35" s="7">
        <v>-541</v>
      </c>
    </row>
    <row r="36" spans="1:9" x14ac:dyDescent="0.3">
      <c r="A36" s="1" t="s">
        <v>5</v>
      </c>
      <c r="B36" s="7">
        <v>-1610</v>
      </c>
      <c r="C36" s="7">
        <v>-1230</v>
      </c>
      <c r="D36" s="7">
        <v>-782</v>
      </c>
      <c r="E36" s="7">
        <v>-1440</v>
      </c>
      <c r="F36" s="7">
        <v>-1000</v>
      </c>
      <c r="G36" s="7">
        <v>-740</v>
      </c>
      <c r="H36" s="7">
        <v>-1379</v>
      </c>
    </row>
    <row r="37" spans="1:9" x14ac:dyDescent="0.3">
      <c r="A37" s="1" t="s">
        <v>6</v>
      </c>
      <c r="B37" s="7">
        <v>-250</v>
      </c>
      <c r="C37" s="7">
        <v>160</v>
      </c>
      <c r="D37" s="7">
        <v>590</v>
      </c>
      <c r="E37" s="7">
        <v>382</v>
      </c>
      <c r="F37" s="7">
        <v>300</v>
      </c>
      <c r="G37" s="7">
        <v>395</v>
      </c>
      <c r="H37" s="7">
        <v>48</v>
      </c>
    </row>
    <row r="38" spans="1:9" x14ac:dyDescent="0.3">
      <c r="A38" s="1" t="s">
        <v>7</v>
      </c>
      <c r="B38" s="7">
        <v>-1149</v>
      </c>
      <c r="C38" s="7">
        <v>-400</v>
      </c>
      <c r="D38" s="7">
        <v>-360</v>
      </c>
      <c r="E38" s="7">
        <v>-1001</v>
      </c>
      <c r="F38" s="7">
        <v>-1100</v>
      </c>
      <c r="G38" s="7">
        <v>-435</v>
      </c>
      <c r="H38" s="7">
        <v>-1294</v>
      </c>
    </row>
    <row r="39" spans="1:9" x14ac:dyDescent="0.3">
      <c r="A39" s="2" t="s">
        <v>8</v>
      </c>
      <c r="B39" s="7">
        <v>-3317</v>
      </c>
      <c r="C39" s="7">
        <v>-3000</v>
      </c>
      <c r="D39" s="7">
        <v>-2040</v>
      </c>
      <c r="E39" s="7">
        <v>-1800</v>
      </c>
      <c r="F39" s="7">
        <v>-1800</v>
      </c>
      <c r="G39" s="7">
        <v>-2951</v>
      </c>
      <c r="H39" s="7">
        <v>-2078</v>
      </c>
    </row>
    <row r="40" spans="1:9" x14ac:dyDescent="0.3">
      <c r="A40" s="1" t="s">
        <v>9</v>
      </c>
      <c r="B40" s="7">
        <v>-1562</v>
      </c>
      <c r="C40" s="7">
        <v>-1060</v>
      </c>
      <c r="D40" s="7">
        <v>-490</v>
      </c>
      <c r="E40" s="7">
        <v>-1900</v>
      </c>
      <c r="F40" s="7">
        <v>-1600</v>
      </c>
      <c r="G40" s="7">
        <v>-993.60232019385899</v>
      </c>
      <c r="H40" s="7">
        <v>-427</v>
      </c>
    </row>
    <row r="41" spans="1:9" x14ac:dyDescent="0.3">
      <c r="A41" s="1" t="s">
        <v>10</v>
      </c>
      <c r="B41" s="7">
        <v>-2005</v>
      </c>
      <c r="C41" s="7">
        <v>-2230</v>
      </c>
      <c r="D41" s="7">
        <v>-1172</v>
      </c>
      <c r="E41" s="7">
        <v>-1700</v>
      </c>
      <c r="F41" s="7">
        <v>-1400</v>
      </c>
      <c r="G41" s="7">
        <v>-1470.9811185446299</v>
      </c>
      <c r="H41" s="7">
        <v>-963</v>
      </c>
    </row>
    <row r="42" spans="1:9" x14ac:dyDescent="0.3">
      <c r="A42" s="3" t="s">
        <v>15</v>
      </c>
      <c r="B42" s="7">
        <v>-2093</v>
      </c>
      <c r="C42" s="7">
        <v>-2100</v>
      </c>
      <c r="D42" s="7">
        <v>-2501</v>
      </c>
      <c r="E42" s="7">
        <v>-2000</v>
      </c>
      <c r="F42" s="7">
        <v>-1500</v>
      </c>
      <c r="G42" s="7">
        <v>-1753.01772812271</v>
      </c>
      <c r="H42" s="7">
        <v>-1780</v>
      </c>
    </row>
    <row r="43" spans="1:9" x14ac:dyDescent="0.3">
      <c r="A43" s="3" t="s">
        <v>16</v>
      </c>
      <c r="B43" s="7">
        <v>-2746</v>
      </c>
      <c r="C43" s="7">
        <v>-1490</v>
      </c>
      <c r="D43" s="10">
        <v>-902</v>
      </c>
      <c r="E43" s="8">
        <v>-1400</v>
      </c>
      <c r="F43" s="7">
        <v>-1400</v>
      </c>
      <c r="G43" s="9">
        <v>-1607</v>
      </c>
      <c r="H43" s="7">
        <v>-2154</v>
      </c>
    </row>
    <row r="44" spans="1:9" x14ac:dyDescent="0.3">
      <c r="A44" s="3" t="s">
        <v>17</v>
      </c>
      <c r="B44" s="7">
        <v>-1851</v>
      </c>
      <c r="C44" s="7">
        <v>-1510</v>
      </c>
      <c r="D44" s="8">
        <v>-1168</v>
      </c>
      <c r="E44" s="8">
        <v>-1200</v>
      </c>
      <c r="F44" s="7"/>
      <c r="G44" s="9">
        <v>-1246</v>
      </c>
      <c r="H44" s="7">
        <v>-1484</v>
      </c>
    </row>
    <row r="45" spans="1:9" x14ac:dyDescent="0.3">
      <c r="A45" s="3" t="s">
        <v>18</v>
      </c>
      <c r="B45" s="7">
        <v>-1235</v>
      </c>
      <c r="C45" s="7">
        <v>-490</v>
      </c>
      <c r="D45" s="9">
        <v>130</v>
      </c>
      <c r="E45" s="8">
        <v>-700</v>
      </c>
      <c r="F45" s="7"/>
      <c r="G45" s="9">
        <v>-621.61477625588896</v>
      </c>
      <c r="H45" s="7">
        <v>-844</v>
      </c>
    </row>
    <row r="46" spans="1:9" x14ac:dyDescent="0.3">
      <c r="A46" s="4">
        <v>2010</v>
      </c>
      <c r="B46" s="7">
        <v>-962</v>
      </c>
      <c r="C46" s="8">
        <v>-830</v>
      </c>
      <c r="D46" s="8">
        <v>-584</v>
      </c>
      <c r="E46" s="10">
        <v>-798</v>
      </c>
      <c r="F46" s="10"/>
      <c r="G46" s="8">
        <v>-195</v>
      </c>
      <c r="H46" s="7">
        <v>-134</v>
      </c>
      <c r="I46">
        <v>350</v>
      </c>
    </row>
    <row r="47" spans="1:9" x14ac:dyDescent="0.3">
      <c r="A47" s="4">
        <v>2011</v>
      </c>
      <c r="B47" s="7">
        <v>-1922</v>
      </c>
      <c r="C47" s="8">
        <v>-1700</v>
      </c>
      <c r="D47" s="8">
        <v>-1000</v>
      </c>
      <c r="E47" s="8">
        <v>-1740</v>
      </c>
      <c r="F47" s="8">
        <v>-1580</v>
      </c>
      <c r="G47" s="8">
        <v>-1010.64907943959</v>
      </c>
      <c r="H47" s="7">
        <v>-1800</v>
      </c>
      <c r="I47" s="26">
        <v>-600</v>
      </c>
    </row>
    <row r="48" spans="1:9" x14ac:dyDescent="0.3">
      <c r="A48" s="4">
        <v>2012</v>
      </c>
      <c r="B48" s="7">
        <v>-2460</v>
      </c>
      <c r="C48" s="8">
        <v>-2160</v>
      </c>
      <c r="D48" s="8">
        <v>-1369</v>
      </c>
      <c r="E48" s="8">
        <v>-1890</v>
      </c>
      <c r="F48" s="8"/>
      <c r="G48" s="8">
        <v>-1931</v>
      </c>
      <c r="H48" s="7">
        <v>-1936</v>
      </c>
      <c r="I48" s="26">
        <v>-1370</v>
      </c>
    </row>
    <row r="49" spans="1:10" x14ac:dyDescent="0.3">
      <c r="A49" s="4">
        <v>2013</v>
      </c>
      <c r="B49" s="7">
        <v>-1039</v>
      </c>
      <c r="C49" s="8">
        <v>-690</v>
      </c>
      <c r="D49" s="15">
        <v>82</v>
      </c>
      <c r="E49" s="8">
        <v>-280</v>
      </c>
      <c r="F49" s="8"/>
      <c r="G49" s="8">
        <v>-47</v>
      </c>
      <c r="H49" s="7">
        <v>-790</v>
      </c>
      <c r="I49" s="26">
        <v>220</v>
      </c>
    </row>
    <row r="50" spans="1:10" x14ac:dyDescent="0.3">
      <c r="A50" s="4">
        <v>2014</v>
      </c>
      <c r="B50" s="7">
        <v>-131.36820605369758</v>
      </c>
      <c r="C50" s="8">
        <v>-560</v>
      </c>
      <c r="D50" s="8">
        <v>-250</v>
      </c>
      <c r="E50" s="8">
        <v>60</v>
      </c>
      <c r="F50" s="8"/>
      <c r="G50" s="8">
        <v>467</v>
      </c>
      <c r="H50" s="7">
        <v>-113</v>
      </c>
      <c r="I50" s="26">
        <v>1320</v>
      </c>
    </row>
    <row r="51" spans="1:10" x14ac:dyDescent="0.3">
      <c r="A51" s="4">
        <v>2015</v>
      </c>
      <c r="B51" s="7">
        <v>-2475.4534803510142</v>
      </c>
      <c r="C51" s="8">
        <v>-1840</v>
      </c>
      <c r="D51" s="8">
        <v>-1550</v>
      </c>
      <c r="E51" s="8">
        <v>-1456</v>
      </c>
      <c r="F51" s="8"/>
      <c r="G51" s="8">
        <v>-1291</v>
      </c>
      <c r="H51" s="7">
        <v>-1441</v>
      </c>
      <c r="I51" s="26">
        <v>-1560</v>
      </c>
      <c r="J51" s="24">
        <v>-1799</v>
      </c>
    </row>
    <row r="52" spans="1:10" x14ac:dyDescent="0.3">
      <c r="A52" s="4">
        <v>2016</v>
      </c>
      <c r="B52" s="7">
        <v>-1747.7012036487679</v>
      </c>
      <c r="C52" s="8">
        <v>-1800</v>
      </c>
      <c r="D52" s="8">
        <v>-1100</v>
      </c>
      <c r="E52" s="8">
        <v>-1068</v>
      </c>
      <c r="F52" s="8"/>
      <c r="G52" s="8">
        <v>-1312</v>
      </c>
      <c r="H52" s="7">
        <v>-1258</v>
      </c>
      <c r="I52" s="26">
        <v>-973</v>
      </c>
      <c r="J52" s="26">
        <v>-840</v>
      </c>
    </row>
    <row r="53" spans="1:10" x14ac:dyDescent="0.3">
      <c r="A53" s="4">
        <v>2017</v>
      </c>
      <c r="B53" s="7">
        <v>-2746.6704674779107</v>
      </c>
      <c r="C53" s="8">
        <v>-1390</v>
      </c>
      <c r="D53" s="8">
        <v>-1250</v>
      </c>
      <c r="E53" s="8">
        <v>-1260</v>
      </c>
      <c r="F53" s="8"/>
      <c r="G53" s="8">
        <v>-1880</v>
      </c>
      <c r="H53" s="7">
        <v>-1589</v>
      </c>
      <c r="I53" s="26">
        <v>-1347</v>
      </c>
      <c r="J53" s="26">
        <v>-1856</v>
      </c>
    </row>
    <row r="54" spans="1:10" x14ac:dyDescent="0.3">
      <c r="A54" s="4">
        <v>2018</v>
      </c>
      <c r="B54" s="7">
        <v>-1980.913989207148</v>
      </c>
      <c r="C54" s="11">
        <v>-1450</v>
      </c>
      <c r="D54" s="11">
        <v>-1500</v>
      </c>
      <c r="E54" s="8">
        <v>-1242</v>
      </c>
      <c r="F54" s="11"/>
      <c r="G54" s="27">
        <v>-2337</v>
      </c>
      <c r="H54" s="7">
        <v>-2229</v>
      </c>
      <c r="I54">
        <v>-1751</v>
      </c>
      <c r="J54">
        <v>-1325</v>
      </c>
    </row>
    <row r="55" spans="1:10" x14ac:dyDescent="0.3">
      <c r="A55" s="4">
        <v>2019</v>
      </c>
      <c r="B55" s="7">
        <v>-1432</v>
      </c>
      <c r="C55" s="8">
        <v>-1650</v>
      </c>
      <c r="D55" s="16">
        <v>-331</v>
      </c>
      <c r="E55" s="10">
        <v>-930</v>
      </c>
      <c r="F55" s="10"/>
      <c r="G55" s="27">
        <v>-1088</v>
      </c>
      <c r="H55" s="8">
        <v>-1048</v>
      </c>
      <c r="I55">
        <v>-379</v>
      </c>
      <c r="J55">
        <v>-1192</v>
      </c>
    </row>
    <row r="56" spans="1:10" x14ac:dyDescent="0.3">
      <c r="A56" s="4">
        <v>2020</v>
      </c>
      <c r="B56" s="8">
        <v>-1371</v>
      </c>
      <c r="C56" s="10">
        <v>-780</v>
      </c>
      <c r="D56" s="16">
        <v>-550</v>
      </c>
      <c r="E56" s="8">
        <v>-1420</v>
      </c>
      <c r="F56" s="10"/>
      <c r="G56" s="27">
        <v>-1101</v>
      </c>
      <c r="H56" s="8">
        <v>-1896</v>
      </c>
      <c r="I56" s="26">
        <v>-421</v>
      </c>
      <c r="J56" s="26">
        <v>-226</v>
      </c>
    </row>
    <row r="57" spans="1:10" x14ac:dyDescent="0.3">
      <c r="A57" s="4">
        <v>2021</v>
      </c>
      <c r="B57" s="8">
        <v>-950</v>
      </c>
      <c r="C57" s="8">
        <v>-1330</v>
      </c>
      <c r="D57" s="16">
        <v>-430</v>
      </c>
      <c r="E57" s="8"/>
      <c r="F57" s="10"/>
      <c r="G57" s="27">
        <v>-916</v>
      </c>
      <c r="H57" s="8">
        <v>-1200</v>
      </c>
      <c r="I57">
        <v>-221</v>
      </c>
      <c r="J57" s="24">
        <v>-350</v>
      </c>
    </row>
    <row r="58" spans="1:10" x14ac:dyDescent="0.3">
      <c r="A58" s="4">
        <v>2022</v>
      </c>
      <c r="B58" s="8">
        <v>-3965</v>
      </c>
      <c r="C58" s="8">
        <v>-4000</v>
      </c>
      <c r="D58" s="16">
        <v>-2040</v>
      </c>
      <c r="E58" s="8"/>
      <c r="F58" s="10"/>
      <c r="G58" s="27">
        <v>-3840</v>
      </c>
      <c r="H58" s="8">
        <v>-3493</v>
      </c>
      <c r="I58">
        <v>-4000</v>
      </c>
    </row>
    <row r="59" spans="1:10" x14ac:dyDescent="0.3">
      <c r="A59" s="4" t="s">
        <v>64</v>
      </c>
      <c r="B59" s="27">
        <v>-2855</v>
      </c>
      <c r="C59" s="27">
        <v>-2170</v>
      </c>
      <c r="D59" s="16">
        <v>-2639</v>
      </c>
      <c r="E59" s="27"/>
      <c r="F59" s="28"/>
      <c r="G59" s="27">
        <v>-2804</v>
      </c>
      <c r="H59" s="27">
        <v>-3703</v>
      </c>
    </row>
    <row r="60" spans="1:10" ht="81" x14ac:dyDescent="0.3">
      <c r="F60" s="8"/>
      <c r="G60" s="15">
        <f>F60+0</f>
        <v>0</v>
      </c>
      <c r="I60" s="25" t="s">
        <v>63</v>
      </c>
    </row>
    <row r="61" spans="1:10" ht="12.5" x14ac:dyDescent="0.25">
      <c r="A61" t="s">
        <v>54</v>
      </c>
      <c r="B61" t="s">
        <v>55</v>
      </c>
      <c r="C61"/>
      <c r="D61"/>
      <c r="E61"/>
      <c r="F61"/>
      <c r="G61"/>
      <c r="H61"/>
    </row>
    <row r="62" spans="1:10" ht="12.5" x14ac:dyDescent="0.25">
      <c r="A62" t="s">
        <v>56</v>
      </c>
      <c r="B62" t="s">
        <v>57</v>
      </c>
      <c r="C62"/>
      <c r="D62"/>
      <c r="E62"/>
      <c r="F62"/>
      <c r="G62"/>
      <c r="H62"/>
    </row>
    <row r="63" spans="1:10" ht="12.5" x14ac:dyDescent="0.25">
      <c r="A63" t="s">
        <v>58</v>
      </c>
      <c r="B63" s="19" t="s">
        <v>65</v>
      </c>
      <c r="C63"/>
      <c r="D63"/>
      <c r="E63"/>
      <c r="F63"/>
      <c r="G63"/>
      <c r="H63"/>
    </row>
    <row r="64" spans="1:10" x14ac:dyDescent="0.3">
      <c r="B64" s="19" t="s">
        <v>66</v>
      </c>
      <c r="C64"/>
      <c r="D64"/>
      <c r="E64"/>
      <c r="F64"/>
      <c r="G64"/>
      <c r="H64"/>
    </row>
    <row r="67" spans="1:1" x14ac:dyDescent="0.3">
      <c r="A67"/>
    </row>
  </sheetData>
  <mergeCells count="3">
    <mergeCell ref="A1:A2"/>
    <mergeCell ref="B2:H2"/>
    <mergeCell ref="I2:O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8A7F-F4C7-4233-93C6-211E0CA46174}">
  <dimension ref="A1:W69"/>
  <sheetViews>
    <sheetView tabSelected="1" topLeftCell="A6" zoomScale="80" zoomScaleNormal="80" workbookViewId="0">
      <selection activeCell="G9" sqref="G9"/>
    </sheetView>
  </sheetViews>
  <sheetFormatPr defaultRowHeight="12.5" x14ac:dyDescent="0.25"/>
  <sheetData>
    <row r="1" spans="1:21" ht="14.5" x14ac:dyDescent="0.35">
      <c r="A1" s="30" t="s">
        <v>52</v>
      </c>
      <c r="B1" s="30"/>
      <c r="C1" s="30"/>
      <c r="D1" s="30"/>
      <c r="E1" s="30"/>
      <c r="F1" s="30"/>
      <c r="G1" s="30"/>
      <c r="I1" s="31" t="s">
        <v>51</v>
      </c>
      <c r="P1" s="31" t="s">
        <v>50</v>
      </c>
    </row>
    <row r="2" spans="1:21" ht="13" x14ac:dyDescent="0.3">
      <c r="A2" s="5" t="s">
        <v>12</v>
      </c>
      <c r="B2" s="22" t="s">
        <v>0</v>
      </c>
      <c r="C2" s="22" t="s">
        <v>11</v>
      </c>
      <c r="D2" s="22" t="s">
        <v>13</v>
      </c>
      <c r="E2" s="6" t="s">
        <v>53</v>
      </c>
      <c r="F2" s="6" t="s">
        <v>20</v>
      </c>
      <c r="G2" s="6" t="s">
        <v>19</v>
      </c>
      <c r="I2" s="6" t="s">
        <v>0</v>
      </c>
      <c r="J2" s="6" t="s">
        <v>11</v>
      </c>
      <c r="K2" s="6" t="s">
        <v>13</v>
      </c>
      <c r="L2" s="6" t="s">
        <v>14</v>
      </c>
      <c r="M2" s="6" t="s">
        <v>20</v>
      </c>
      <c r="N2" s="6" t="s">
        <v>19</v>
      </c>
      <c r="P2" s="6" t="s">
        <v>0</v>
      </c>
      <c r="Q2" s="6" t="s">
        <v>11</v>
      </c>
      <c r="R2" s="6" t="s">
        <v>13</v>
      </c>
      <c r="S2" s="6" t="s">
        <v>14</v>
      </c>
      <c r="T2" s="6" t="s">
        <v>20</v>
      </c>
      <c r="U2" s="6" t="s">
        <v>19</v>
      </c>
    </row>
    <row r="3" spans="1:21" ht="13" x14ac:dyDescent="0.3">
      <c r="A3" s="1" t="s">
        <v>21</v>
      </c>
      <c r="B3" s="7">
        <v>-386</v>
      </c>
      <c r="C3" s="7"/>
      <c r="D3" s="7"/>
      <c r="E3" s="7"/>
      <c r="F3" s="7"/>
      <c r="G3" s="7"/>
      <c r="I3" s="13">
        <f t="shared" ref="I3:I30" si="0">I4-B3</f>
        <v>20113</v>
      </c>
      <c r="P3" s="13">
        <f t="shared" ref="P3:P29" si="1">P4-B3</f>
        <v>18793</v>
      </c>
    </row>
    <row r="4" spans="1:21" ht="13" x14ac:dyDescent="0.3">
      <c r="A4" s="1" t="s">
        <v>22</v>
      </c>
      <c r="B4" s="7">
        <v>247</v>
      </c>
      <c r="C4" s="7"/>
      <c r="D4" s="7"/>
      <c r="E4" s="7"/>
      <c r="F4" s="7"/>
      <c r="G4" s="7"/>
      <c r="I4" s="13">
        <f t="shared" si="0"/>
        <v>19727</v>
      </c>
      <c r="P4" s="13">
        <f t="shared" si="1"/>
        <v>18407</v>
      </c>
    </row>
    <row r="5" spans="1:21" ht="13" x14ac:dyDescent="0.3">
      <c r="A5" s="1" t="s">
        <v>23</v>
      </c>
      <c r="B5" s="7">
        <v>-5</v>
      </c>
      <c r="C5" s="7"/>
      <c r="D5" s="7"/>
      <c r="E5" s="7"/>
      <c r="F5" s="7"/>
      <c r="G5" s="7"/>
      <c r="I5" s="13">
        <f t="shared" si="0"/>
        <v>19974</v>
      </c>
      <c r="P5" s="13">
        <f t="shared" si="1"/>
        <v>18654</v>
      </c>
    </row>
    <row r="6" spans="1:21" ht="13" x14ac:dyDescent="0.3">
      <c r="A6" s="1" t="s">
        <v>24</v>
      </c>
      <c r="B6" s="7">
        <v>-631</v>
      </c>
      <c r="C6" s="7"/>
      <c r="D6" s="7"/>
      <c r="E6" s="7"/>
      <c r="F6" s="7"/>
      <c r="G6" s="7"/>
      <c r="I6" s="13">
        <f t="shared" si="0"/>
        <v>19969</v>
      </c>
      <c r="P6" s="13">
        <f t="shared" si="1"/>
        <v>18649</v>
      </c>
    </row>
    <row r="7" spans="1:21" ht="13" x14ac:dyDescent="0.3">
      <c r="A7" s="1" t="s">
        <v>25</v>
      </c>
      <c r="B7" s="7">
        <v>-650</v>
      </c>
      <c r="C7" s="7"/>
      <c r="D7" s="7"/>
      <c r="E7" s="7"/>
      <c r="F7" s="7"/>
      <c r="G7" s="7"/>
      <c r="I7" s="13">
        <f t="shared" si="0"/>
        <v>19338</v>
      </c>
      <c r="P7" s="13">
        <f t="shared" si="1"/>
        <v>18018</v>
      </c>
    </row>
    <row r="8" spans="1:21" ht="13" x14ac:dyDescent="0.3">
      <c r="A8" s="1" t="s">
        <v>26</v>
      </c>
      <c r="B8" s="7">
        <v>400</v>
      </c>
      <c r="C8" s="7"/>
      <c r="D8" s="7"/>
      <c r="E8" s="7"/>
      <c r="F8" s="7"/>
      <c r="G8" s="7"/>
      <c r="I8" s="13">
        <f t="shared" si="0"/>
        <v>18688</v>
      </c>
      <c r="P8" s="13">
        <f t="shared" si="1"/>
        <v>17368</v>
      </c>
    </row>
    <row r="9" spans="1:21" ht="13" x14ac:dyDescent="0.3">
      <c r="A9" s="1" t="s">
        <v>27</v>
      </c>
      <c r="B9" s="7">
        <v>-1276</v>
      </c>
      <c r="C9" s="7"/>
      <c r="D9" s="7"/>
      <c r="E9" s="7"/>
      <c r="F9" s="7"/>
      <c r="G9" s="7"/>
      <c r="I9" s="13">
        <f t="shared" si="0"/>
        <v>19088</v>
      </c>
      <c r="P9" s="13">
        <f t="shared" si="1"/>
        <v>17768</v>
      </c>
    </row>
    <row r="10" spans="1:21" ht="13" x14ac:dyDescent="0.3">
      <c r="A10" s="1" t="s">
        <v>28</v>
      </c>
      <c r="B10" s="7">
        <v>-319</v>
      </c>
      <c r="C10" s="7"/>
      <c r="D10" s="7"/>
      <c r="E10" s="7"/>
      <c r="F10" s="7"/>
      <c r="G10" s="7"/>
      <c r="I10" s="13">
        <f t="shared" si="0"/>
        <v>17812</v>
      </c>
      <c r="P10" s="13">
        <f t="shared" si="1"/>
        <v>16492</v>
      </c>
    </row>
    <row r="11" spans="1:21" ht="13" x14ac:dyDescent="0.3">
      <c r="A11" s="1" t="s">
        <v>29</v>
      </c>
      <c r="B11" s="7">
        <v>145</v>
      </c>
      <c r="C11" s="7"/>
      <c r="D11" s="7"/>
      <c r="E11" s="7"/>
      <c r="F11" s="7"/>
      <c r="G11" s="7"/>
      <c r="I11" s="13">
        <f t="shared" si="0"/>
        <v>17493</v>
      </c>
      <c r="P11" s="13">
        <f t="shared" si="1"/>
        <v>16173</v>
      </c>
    </row>
    <row r="12" spans="1:21" ht="13" x14ac:dyDescent="0.3">
      <c r="A12" s="1" t="s">
        <v>30</v>
      </c>
      <c r="B12" s="7">
        <v>-268</v>
      </c>
      <c r="C12" s="7"/>
      <c r="D12" s="7"/>
      <c r="E12" s="7"/>
      <c r="F12" s="7"/>
      <c r="G12" s="7"/>
      <c r="I12" s="13">
        <f t="shared" si="0"/>
        <v>17638</v>
      </c>
      <c r="P12" s="13">
        <f t="shared" si="1"/>
        <v>16318</v>
      </c>
    </row>
    <row r="13" spans="1:21" ht="13" x14ac:dyDescent="0.3">
      <c r="A13" s="1" t="s">
        <v>31</v>
      </c>
      <c r="B13" s="7">
        <v>988</v>
      </c>
      <c r="C13" s="7"/>
      <c r="D13" s="7"/>
      <c r="E13" s="7"/>
      <c r="F13" s="7"/>
      <c r="G13" s="7"/>
      <c r="I13" s="13">
        <f t="shared" si="0"/>
        <v>17370</v>
      </c>
      <c r="P13" s="13">
        <f t="shared" si="1"/>
        <v>16050</v>
      </c>
    </row>
    <row r="14" spans="1:21" ht="13" x14ac:dyDescent="0.3">
      <c r="A14" s="1" t="s">
        <v>32</v>
      </c>
      <c r="B14" s="7">
        <v>79</v>
      </c>
      <c r="C14" s="7"/>
      <c r="D14" s="7"/>
      <c r="E14" s="7"/>
      <c r="F14" s="7"/>
      <c r="G14" s="7"/>
      <c r="I14" s="13">
        <f t="shared" si="0"/>
        <v>18358</v>
      </c>
      <c r="P14" s="13">
        <f t="shared" si="1"/>
        <v>17038</v>
      </c>
    </row>
    <row r="15" spans="1:21" ht="13" x14ac:dyDescent="0.3">
      <c r="A15" s="1" t="s">
        <v>33</v>
      </c>
      <c r="B15" s="7">
        <v>-182</v>
      </c>
      <c r="C15" s="7"/>
      <c r="D15" s="7"/>
      <c r="E15" s="7"/>
      <c r="F15" s="7"/>
      <c r="G15" s="7"/>
      <c r="I15" s="13">
        <f t="shared" si="0"/>
        <v>18437</v>
      </c>
      <c r="P15" s="13">
        <f t="shared" si="1"/>
        <v>17117</v>
      </c>
    </row>
    <row r="16" spans="1:21" ht="13" x14ac:dyDescent="0.3">
      <c r="A16" s="1" t="s">
        <v>34</v>
      </c>
      <c r="B16" s="7">
        <v>12</v>
      </c>
      <c r="C16" s="7"/>
      <c r="D16" s="7"/>
      <c r="E16" s="7"/>
      <c r="F16" s="7"/>
      <c r="G16" s="7"/>
      <c r="I16" s="13">
        <f t="shared" si="0"/>
        <v>18255</v>
      </c>
      <c r="P16" s="13">
        <f t="shared" si="1"/>
        <v>16935</v>
      </c>
    </row>
    <row r="17" spans="1:21" ht="13" x14ac:dyDescent="0.3">
      <c r="A17" s="1" t="s">
        <v>35</v>
      </c>
      <c r="B17" s="7">
        <v>-839</v>
      </c>
      <c r="C17" s="7"/>
      <c r="D17" s="7"/>
      <c r="E17" s="7"/>
      <c r="F17" s="7"/>
      <c r="G17" s="7"/>
      <c r="I17" s="13">
        <f t="shared" si="0"/>
        <v>18267</v>
      </c>
      <c r="P17" s="13">
        <f t="shared" si="1"/>
        <v>16947</v>
      </c>
    </row>
    <row r="18" spans="1:21" ht="13" x14ac:dyDescent="0.3">
      <c r="A18" s="1" t="s">
        <v>36</v>
      </c>
      <c r="B18" s="7">
        <v>-1678</v>
      </c>
      <c r="C18" s="7"/>
      <c r="D18" s="7"/>
      <c r="E18" s="7"/>
      <c r="F18" s="7"/>
      <c r="G18" s="7"/>
      <c r="I18" s="13">
        <f t="shared" si="0"/>
        <v>17428</v>
      </c>
      <c r="P18" s="13">
        <f t="shared" si="1"/>
        <v>16108</v>
      </c>
    </row>
    <row r="19" spans="1:21" ht="13" x14ac:dyDescent="0.3">
      <c r="A19" s="1" t="s">
        <v>37</v>
      </c>
      <c r="B19" s="7">
        <v>-787</v>
      </c>
      <c r="C19" s="7"/>
      <c r="D19" s="7"/>
      <c r="E19" s="7"/>
      <c r="F19" s="7"/>
      <c r="G19" s="7"/>
      <c r="I19" s="13">
        <f t="shared" si="0"/>
        <v>15750</v>
      </c>
      <c r="P19" s="13">
        <f t="shared" si="1"/>
        <v>14430</v>
      </c>
    </row>
    <row r="20" spans="1:21" ht="13" x14ac:dyDescent="0.3">
      <c r="A20" s="1" t="s">
        <v>38</v>
      </c>
      <c r="B20" s="7">
        <v>-591</v>
      </c>
      <c r="C20" s="7"/>
      <c r="D20" s="7"/>
      <c r="E20" s="7"/>
      <c r="F20" s="7">
        <v>395</v>
      </c>
      <c r="G20" s="7"/>
      <c r="I20" s="13">
        <f t="shared" si="0"/>
        <v>14963</v>
      </c>
      <c r="P20" s="13">
        <f t="shared" si="1"/>
        <v>13643</v>
      </c>
    </row>
    <row r="21" spans="1:21" ht="13" x14ac:dyDescent="0.3">
      <c r="A21" s="1" t="s">
        <v>39</v>
      </c>
      <c r="B21" s="7">
        <v>-758</v>
      </c>
      <c r="C21" s="7"/>
      <c r="D21" s="7"/>
      <c r="E21" s="7"/>
      <c r="F21" s="7">
        <v>-600</v>
      </c>
      <c r="G21" s="7"/>
      <c r="I21" s="13">
        <f t="shared" si="0"/>
        <v>14372</v>
      </c>
      <c r="P21" s="13">
        <f t="shared" si="1"/>
        <v>13052</v>
      </c>
    </row>
    <row r="22" spans="1:21" ht="13" x14ac:dyDescent="0.3">
      <c r="A22" s="1" t="s">
        <v>40</v>
      </c>
      <c r="B22" s="7">
        <v>-1138</v>
      </c>
      <c r="C22" s="7"/>
      <c r="D22" s="7"/>
      <c r="E22" s="7"/>
      <c r="F22" s="7">
        <v>-106</v>
      </c>
      <c r="G22" s="7"/>
      <c r="I22" s="13">
        <f t="shared" si="0"/>
        <v>13614</v>
      </c>
      <c r="P22" s="13">
        <f t="shared" si="1"/>
        <v>12294</v>
      </c>
    </row>
    <row r="23" spans="1:21" ht="13" x14ac:dyDescent="0.3">
      <c r="A23" s="1" t="s">
        <v>41</v>
      </c>
      <c r="B23" s="7">
        <v>-1645</v>
      </c>
      <c r="C23" s="7"/>
      <c r="D23" s="7"/>
      <c r="E23" s="7">
        <v>-920</v>
      </c>
      <c r="F23" s="7">
        <v>-466</v>
      </c>
      <c r="G23" s="7"/>
      <c r="I23" s="13">
        <f t="shared" si="0"/>
        <v>12476</v>
      </c>
      <c r="L23" s="13">
        <f t="shared" ref="L23:L30" si="2">L24-E23</f>
        <v>8142</v>
      </c>
      <c r="P23" s="13">
        <f t="shared" si="1"/>
        <v>11156</v>
      </c>
      <c r="S23" s="13">
        <f t="shared" ref="S23:S29" si="3">S24-E23</f>
        <v>7326</v>
      </c>
    </row>
    <row r="24" spans="1:21" ht="13" x14ac:dyDescent="0.3">
      <c r="A24" s="1" t="s">
        <v>42</v>
      </c>
      <c r="B24" s="7">
        <v>-1056</v>
      </c>
      <c r="C24" s="7"/>
      <c r="D24" s="7"/>
      <c r="E24" s="7">
        <v>-970</v>
      </c>
      <c r="F24" s="7">
        <v>-1096</v>
      </c>
      <c r="G24" s="7"/>
      <c r="I24" s="13">
        <f t="shared" si="0"/>
        <v>10831</v>
      </c>
      <c r="L24" s="13">
        <f t="shared" si="2"/>
        <v>7222</v>
      </c>
      <c r="P24" s="13">
        <f t="shared" si="1"/>
        <v>9511</v>
      </c>
      <c r="S24" s="13">
        <f t="shared" si="3"/>
        <v>6406</v>
      </c>
    </row>
    <row r="25" spans="1:21" ht="13" x14ac:dyDescent="0.3">
      <c r="A25" s="1" t="s">
        <v>43</v>
      </c>
      <c r="B25" s="7">
        <v>-817</v>
      </c>
      <c r="C25" s="7"/>
      <c r="D25" s="7"/>
      <c r="E25" s="7">
        <v>-570</v>
      </c>
      <c r="F25" s="7"/>
      <c r="G25" s="7"/>
      <c r="I25" s="13">
        <f t="shared" si="0"/>
        <v>9775</v>
      </c>
      <c r="L25" s="13">
        <f t="shared" si="2"/>
        <v>6252</v>
      </c>
      <c r="P25" s="13">
        <f t="shared" si="1"/>
        <v>8455</v>
      </c>
      <c r="S25" s="13">
        <f t="shared" si="3"/>
        <v>5436</v>
      </c>
    </row>
    <row r="26" spans="1:21" ht="13" x14ac:dyDescent="0.3">
      <c r="A26" s="1" t="s">
        <v>44</v>
      </c>
      <c r="B26" s="7">
        <v>-1578</v>
      </c>
      <c r="C26" s="7"/>
      <c r="D26" s="7"/>
      <c r="E26" s="7">
        <v>-1160</v>
      </c>
      <c r="F26" s="7"/>
      <c r="G26" s="7"/>
      <c r="I26" s="13">
        <f t="shared" si="0"/>
        <v>8958</v>
      </c>
      <c r="L26" s="13">
        <f t="shared" si="2"/>
        <v>5682</v>
      </c>
      <c r="P26" s="13">
        <f t="shared" si="1"/>
        <v>7638</v>
      </c>
      <c r="S26" s="13">
        <f t="shared" si="3"/>
        <v>4866</v>
      </c>
    </row>
    <row r="27" spans="1:21" ht="13" x14ac:dyDescent="0.3">
      <c r="A27" s="1" t="s">
        <v>45</v>
      </c>
      <c r="B27" s="7">
        <v>-1734</v>
      </c>
      <c r="C27" s="7"/>
      <c r="D27" s="7"/>
      <c r="E27" s="7">
        <v>-1210</v>
      </c>
      <c r="F27" s="7"/>
      <c r="G27" s="7"/>
      <c r="I27" s="13">
        <f t="shared" si="0"/>
        <v>7380</v>
      </c>
      <c r="L27" s="13">
        <f t="shared" si="2"/>
        <v>4522</v>
      </c>
      <c r="P27" s="13">
        <f t="shared" si="1"/>
        <v>6060</v>
      </c>
      <c r="S27" s="13">
        <f t="shared" si="3"/>
        <v>3706</v>
      </c>
    </row>
    <row r="28" spans="1:21" ht="13" x14ac:dyDescent="0.3">
      <c r="A28" s="1" t="s">
        <v>46</v>
      </c>
      <c r="B28" s="7">
        <v>-1199</v>
      </c>
      <c r="C28" s="7">
        <v>-970</v>
      </c>
      <c r="D28" s="7">
        <v>349</v>
      </c>
      <c r="E28" s="7">
        <v>-770</v>
      </c>
      <c r="F28" s="7">
        <v>-1091</v>
      </c>
      <c r="G28" s="7"/>
      <c r="I28" s="13">
        <f t="shared" si="0"/>
        <v>5646</v>
      </c>
      <c r="J28" s="13">
        <f t="shared" ref="J28:K30" si="4">J29-C28</f>
        <v>3410</v>
      </c>
      <c r="K28" s="13">
        <f t="shared" si="4"/>
        <v>-1491</v>
      </c>
      <c r="L28" s="13">
        <f t="shared" si="2"/>
        <v>3312</v>
      </c>
      <c r="M28" s="13">
        <f>M29-F28</f>
        <v>3728</v>
      </c>
      <c r="P28" s="13">
        <f t="shared" si="1"/>
        <v>4326</v>
      </c>
      <c r="Q28" s="13">
        <f>Q29-C28</f>
        <v>3040</v>
      </c>
      <c r="R28" s="13">
        <f>R29-D28</f>
        <v>-1325</v>
      </c>
      <c r="S28" s="13">
        <f t="shared" si="3"/>
        <v>2496</v>
      </c>
      <c r="T28" s="13">
        <f>T29-F28</f>
        <v>3284</v>
      </c>
    </row>
    <row r="29" spans="1:21" ht="13" x14ac:dyDescent="0.3">
      <c r="A29" s="1" t="s">
        <v>47</v>
      </c>
      <c r="B29" s="7">
        <v>-303</v>
      </c>
      <c r="C29" s="7">
        <v>-410</v>
      </c>
      <c r="D29" s="7">
        <v>-82</v>
      </c>
      <c r="E29" s="7">
        <v>-286</v>
      </c>
      <c r="F29" s="7">
        <v>-556</v>
      </c>
      <c r="G29" s="7"/>
      <c r="I29" s="13">
        <f t="shared" si="0"/>
        <v>4447</v>
      </c>
      <c r="J29" s="13">
        <f t="shared" si="4"/>
        <v>2440</v>
      </c>
      <c r="K29" s="13">
        <f t="shared" si="4"/>
        <v>-1142</v>
      </c>
      <c r="L29" s="13">
        <f t="shared" si="2"/>
        <v>2542</v>
      </c>
      <c r="M29" s="13">
        <f>M30-F29</f>
        <v>2637</v>
      </c>
      <c r="P29" s="13">
        <f t="shared" si="1"/>
        <v>3127</v>
      </c>
      <c r="Q29" s="13">
        <f>Q30-C29</f>
        <v>2070</v>
      </c>
      <c r="R29" s="13">
        <f>R30-D29</f>
        <v>-976</v>
      </c>
      <c r="S29" s="13">
        <f t="shared" si="3"/>
        <v>1726</v>
      </c>
      <c r="T29" s="13">
        <f>T30-F29</f>
        <v>2193</v>
      </c>
      <c r="U29" s="13"/>
    </row>
    <row r="30" spans="1:21" ht="13" x14ac:dyDescent="0.3">
      <c r="A30" s="1" t="s">
        <v>48</v>
      </c>
      <c r="B30" s="7">
        <v>-1743</v>
      </c>
      <c r="C30" s="7">
        <v>-1100</v>
      </c>
      <c r="D30" s="7">
        <v>444</v>
      </c>
      <c r="E30" s="7">
        <v>-712</v>
      </c>
      <c r="F30" s="7">
        <v>-955</v>
      </c>
      <c r="G30" s="7"/>
      <c r="I30" s="13">
        <f t="shared" si="0"/>
        <v>4144</v>
      </c>
      <c r="J30" s="13">
        <f t="shared" si="4"/>
        <v>2030</v>
      </c>
      <c r="K30" s="13">
        <f t="shared" si="4"/>
        <v>-1224</v>
      </c>
      <c r="L30" s="13">
        <f t="shared" si="2"/>
        <v>2256</v>
      </c>
      <c r="M30" s="13">
        <f>M31-F30</f>
        <v>2081</v>
      </c>
      <c r="P30" s="13">
        <f>-B31-B30</f>
        <v>2824</v>
      </c>
      <c r="Q30" s="13">
        <f>-C31-C30</f>
        <v>1660</v>
      </c>
      <c r="R30" s="13">
        <f>-D31-D30</f>
        <v>-1058</v>
      </c>
      <c r="S30" s="13">
        <f>-E31-E30</f>
        <v>1440</v>
      </c>
      <c r="T30" s="13">
        <f>-F31-F30</f>
        <v>1637</v>
      </c>
      <c r="U30" s="13"/>
    </row>
    <row r="31" spans="1:21" ht="13" x14ac:dyDescent="0.3">
      <c r="A31" s="1" t="s">
        <v>49</v>
      </c>
      <c r="B31" s="7">
        <v>-1081</v>
      </c>
      <c r="C31" s="7">
        <v>-560</v>
      </c>
      <c r="D31" s="7">
        <v>614</v>
      </c>
      <c r="E31" s="7">
        <v>-728</v>
      </c>
      <c r="F31" s="7">
        <v>-682</v>
      </c>
      <c r="G31" s="7"/>
      <c r="I31" s="13">
        <f t="shared" ref="I31:N31" si="5">-B32-B31</f>
        <v>2401</v>
      </c>
      <c r="J31" s="13">
        <f t="shared" si="5"/>
        <v>930</v>
      </c>
      <c r="K31" s="13">
        <f t="shared" si="5"/>
        <v>-780</v>
      </c>
      <c r="L31" s="13">
        <f t="shared" si="5"/>
        <v>1544</v>
      </c>
      <c r="M31" s="13">
        <f t="shared" si="5"/>
        <v>1126</v>
      </c>
      <c r="N31" s="13">
        <f t="shared" si="5"/>
        <v>534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</row>
    <row r="32" spans="1:21" ht="13" x14ac:dyDescent="0.3">
      <c r="A32" s="1" t="s">
        <v>1</v>
      </c>
      <c r="B32" s="7">
        <v>-1320</v>
      </c>
      <c r="C32" s="7">
        <v>-370</v>
      </c>
      <c r="D32" s="7">
        <v>166</v>
      </c>
      <c r="E32" s="7">
        <v>-816</v>
      </c>
      <c r="F32" s="7">
        <v>-444</v>
      </c>
      <c r="G32" s="7">
        <v>-534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P32" s="13">
        <f t="shared" ref="P32:U32" si="6">B32</f>
        <v>-1320</v>
      </c>
      <c r="Q32" s="13">
        <f t="shared" si="6"/>
        <v>-370</v>
      </c>
      <c r="R32" s="13">
        <f>D32</f>
        <v>166</v>
      </c>
      <c r="S32" s="13">
        <f t="shared" si="6"/>
        <v>-816</v>
      </c>
      <c r="T32" s="13">
        <f t="shared" si="6"/>
        <v>-444</v>
      </c>
      <c r="U32" s="13">
        <f t="shared" si="6"/>
        <v>-534</v>
      </c>
    </row>
    <row r="33" spans="1:21" ht="13" x14ac:dyDescent="0.3">
      <c r="A33" s="1" t="s">
        <v>2</v>
      </c>
      <c r="B33" s="7">
        <v>-920</v>
      </c>
      <c r="C33" s="7">
        <v>-660</v>
      </c>
      <c r="D33" s="7">
        <v>-209</v>
      </c>
      <c r="E33" s="7">
        <v>-814</v>
      </c>
      <c r="F33" s="7">
        <v>-623</v>
      </c>
      <c r="G33" s="7">
        <v>-12</v>
      </c>
      <c r="I33" s="13">
        <f>B33</f>
        <v>-920</v>
      </c>
      <c r="P33" s="13">
        <f t="shared" ref="P33:P56" si="7">P32+B33</f>
        <v>-2240</v>
      </c>
      <c r="Q33" s="13">
        <f t="shared" ref="Q33:Q56" si="8">Q32+C33</f>
        <v>-1030</v>
      </c>
      <c r="R33" s="13">
        <f>R32+D33</f>
        <v>-43</v>
      </c>
      <c r="S33" s="13">
        <f t="shared" ref="S33:S56" si="9">S32+E33</f>
        <v>-1630</v>
      </c>
      <c r="T33" s="13">
        <f t="shared" ref="T33:T56" si="10">T32+F33</f>
        <v>-1067</v>
      </c>
      <c r="U33" s="13">
        <f t="shared" ref="U33:U48" si="11">U32+G33</f>
        <v>-546</v>
      </c>
    </row>
    <row r="34" spans="1:21" ht="13" x14ac:dyDescent="0.3">
      <c r="A34" s="1" t="s">
        <v>3</v>
      </c>
      <c r="B34" s="7">
        <v>-2240</v>
      </c>
      <c r="C34" s="7">
        <v>-3360</v>
      </c>
      <c r="D34" s="7">
        <v>-1074</v>
      </c>
      <c r="E34" s="7">
        <v>-1682</v>
      </c>
      <c r="F34" s="7">
        <v>-1623</v>
      </c>
      <c r="G34" s="7">
        <v>-1210</v>
      </c>
      <c r="I34" s="13">
        <f t="shared" ref="I34:I55" si="12">I33+B34</f>
        <v>-3160</v>
      </c>
      <c r="J34" s="13">
        <f t="shared" ref="J34:J55" si="13">J33+C34</f>
        <v>-3360</v>
      </c>
      <c r="K34" s="13">
        <f t="shared" ref="K34:K55" si="14">K33+D34</f>
        <v>-1074</v>
      </c>
      <c r="L34" s="13">
        <f t="shared" ref="L34:L55" si="15">L33+E34</f>
        <v>-1682</v>
      </c>
      <c r="M34" s="13">
        <f t="shared" ref="M34:M55" si="16">M33+F34</f>
        <v>-1623</v>
      </c>
      <c r="N34" s="13">
        <f t="shared" ref="N34:N54" si="17">N33+G34</f>
        <v>-1210</v>
      </c>
      <c r="P34" s="13">
        <f t="shared" si="7"/>
        <v>-4480</v>
      </c>
      <c r="Q34" s="13">
        <f t="shared" si="8"/>
        <v>-4390</v>
      </c>
      <c r="R34" s="13">
        <f>R33+D34</f>
        <v>-1117</v>
      </c>
      <c r="S34" s="13">
        <f t="shared" si="9"/>
        <v>-3312</v>
      </c>
      <c r="T34" s="13">
        <f t="shared" si="10"/>
        <v>-2690</v>
      </c>
      <c r="U34" s="13">
        <f t="shared" si="11"/>
        <v>-1756</v>
      </c>
    </row>
    <row r="35" spans="1:21" ht="13" x14ac:dyDescent="0.3">
      <c r="A35" s="1" t="s">
        <v>4</v>
      </c>
      <c r="B35" s="7">
        <v>-1800</v>
      </c>
      <c r="C35" s="7">
        <v>-2430</v>
      </c>
      <c r="D35" s="7">
        <v>-444</v>
      </c>
      <c r="E35" s="7">
        <v>-1209</v>
      </c>
      <c r="F35" s="7">
        <v>-967</v>
      </c>
      <c r="G35" s="7">
        <v>-541</v>
      </c>
      <c r="I35" s="13">
        <f t="shared" si="12"/>
        <v>-4960</v>
      </c>
      <c r="J35" s="13">
        <f t="shared" si="13"/>
        <v>-5790</v>
      </c>
      <c r="K35" s="13">
        <f t="shared" si="14"/>
        <v>-1518</v>
      </c>
      <c r="L35" s="13">
        <f t="shared" si="15"/>
        <v>-2891</v>
      </c>
      <c r="M35" s="13">
        <f t="shared" si="16"/>
        <v>-2590</v>
      </c>
      <c r="N35" s="13">
        <f t="shared" si="17"/>
        <v>-1751</v>
      </c>
      <c r="P35" s="13">
        <f t="shared" si="7"/>
        <v>-6280</v>
      </c>
      <c r="Q35" s="13">
        <f t="shared" si="8"/>
        <v>-6820</v>
      </c>
      <c r="R35" s="13">
        <f>R34+D35</f>
        <v>-1561</v>
      </c>
      <c r="S35" s="13">
        <f t="shared" si="9"/>
        <v>-4521</v>
      </c>
      <c r="T35" s="13">
        <f t="shared" si="10"/>
        <v>-3657</v>
      </c>
      <c r="U35" s="13">
        <f t="shared" si="11"/>
        <v>-2297</v>
      </c>
    </row>
    <row r="36" spans="1:21" ht="13" x14ac:dyDescent="0.3">
      <c r="A36" s="1" t="s">
        <v>5</v>
      </c>
      <c r="B36" s="7">
        <v>-1610</v>
      </c>
      <c r="C36" s="7">
        <v>-1230</v>
      </c>
      <c r="D36" s="7">
        <v>-782</v>
      </c>
      <c r="E36" s="7">
        <v>-1440</v>
      </c>
      <c r="F36" s="7">
        <v>-740</v>
      </c>
      <c r="G36" s="7">
        <v>-1379</v>
      </c>
      <c r="I36" s="13">
        <f t="shared" si="12"/>
        <v>-6570</v>
      </c>
      <c r="J36" s="13">
        <f t="shared" si="13"/>
        <v>-7020</v>
      </c>
      <c r="K36" s="13">
        <f t="shared" si="14"/>
        <v>-2300</v>
      </c>
      <c r="L36" s="13">
        <f t="shared" si="15"/>
        <v>-4331</v>
      </c>
      <c r="M36" s="13">
        <f t="shared" si="16"/>
        <v>-3330</v>
      </c>
      <c r="N36" s="13">
        <f t="shared" si="17"/>
        <v>-3130</v>
      </c>
      <c r="P36" s="13">
        <f t="shared" si="7"/>
        <v>-7890</v>
      </c>
      <c r="Q36" s="13">
        <f t="shared" si="8"/>
        <v>-8050</v>
      </c>
      <c r="R36" s="13">
        <f>R35+D36</f>
        <v>-2343</v>
      </c>
      <c r="S36" s="13">
        <f t="shared" si="9"/>
        <v>-5961</v>
      </c>
      <c r="T36" s="13">
        <f t="shared" si="10"/>
        <v>-4397</v>
      </c>
      <c r="U36" s="13">
        <f t="shared" si="11"/>
        <v>-3676</v>
      </c>
    </row>
    <row r="37" spans="1:21" ht="13" x14ac:dyDescent="0.3">
      <c r="A37" s="1" t="s">
        <v>6</v>
      </c>
      <c r="B37" s="7">
        <v>-250</v>
      </c>
      <c r="C37" s="7">
        <v>160</v>
      </c>
      <c r="D37" s="7">
        <v>590</v>
      </c>
      <c r="E37" s="7">
        <v>382</v>
      </c>
      <c r="F37" s="7">
        <v>395</v>
      </c>
      <c r="G37" s="7">
        <v>48</v>
      </c>
      <c r="I37" s="13">
        <f t="shared" si="12"/>
        <v>-6820</v>
      </c>
      <c r="J37" s="13">
        <f t="shared" si="13"/>
        <v>-6860</v>
      </c>
      <c r="K37" s="13">
        <f t="shared" si="14"/>
        <v>-1710</v>
      </c>
      <c r="L37" s="13">
        <f t="shared" si="15"/>
        <v>-3949</v>
      </c>
      <c r="M37" s="13">
        <f t="shared" si="16"/>
        <v>-2935</v>
      </c>
      <c r="N37" s="13">
        <f t="shared" si="17"/>
        <v>-3082</v>
      </c>
      <c r="P37" s="13">
        <f t="shared" si="7"/>
        <v>-8140</v>
      </c>
      <c r="Q37" s="13">
        <f t="shared" si="8"/>
        <v>-7890</v>
      </c>
      <c r="R37" s="13">
        <f t="shared" ref="R37:R56" si="18">R36+D37</f>
        <v>-1753</v>
      </c>
      <c r="S37" s="13">
        <f t="shared" si="9"/>
        <v>-5579</v>
      </c>
      <c r="T37" s="13">
        <f t="shared" si="10"/>
        <v>-4002</v>
      </c>
      <c r="U37" s="13">
        <f t="shared" si="11"/>
        <v>-3628</v>
      </c>
    </row>
    <row r="38" spans="1:21" ht="13" x14ac:dyDescent="0.3">
      <c r="A38" s="1" t="s">
        <v>7</v>
      </c>
      <c r="B38" s="7">
        <v>-1149</v>
      </c>
      <c r="C38" s="7">
        <v>-400</v>
      </c>
      <c r="D38" s="7">
        <v>-360</v>
      </c>
      <c r="E38" s="7">
        <v>-1001</v>
      </c>
      <c r="F38" s="7">
        <v>-435</v>
      </c>
      <c r="G38" s="7">
        <v>-1294</v>
      </c>
      <c r="I38" s="13">
        <f t="shared" si="12"/>
        <v>-7969</v>
      </c>
      <c r="J38" s="13">
        <f t="shared" si="13"/>
        <v>-7260</v>
      </c>
      <c r="K38" s="13">
        <f t="shared" si="14"/>
        <v>-2070</v>
      </c>
      <c r="L38" s="13">
        <f t="shared" si="15"/>
        <v>-4950</v>
      </c>
      <c r="M38" s="13">
        <f t="shared" si="16"/>
        <v>-3370</v>
      </c>
      <c r="N38" s="13">
        <f t="shared" si="17"/>
        <v>-4376</v>
      </c>
      <c r="P38" s="13">
        <f t="shared" si="7"/>
        <v>-9289</v>
      </c>
      <c r="Q38" s="13">
        <f t="shared" si="8"/>
        <v>-8290</v>
      </c>
      <c r="R38" s="13">
        <f t="shared" si="18"/>
        <v>-2113</v>
      </c>
      <c r="S38" s="13">
        <f t="shared" si="9"/>
        <v>-6580</v>
      </c>
      <c r="T38" s="13">
        <f t="shared" si="10"/>
        <v>-4437</v>
      </c>
      <c r="U38" s="13">
        <f t="shared" si="11"/>
        <v>-4922</v>
      </c>
    </row>
    <row r="39" spans="1:21" ht="13" x14ac:dyDescent="0.3">
      <c r="A39" s="2" t="s">
        <v>8</v>
      </c>
      <c r="B39" s="7">
        <v>-3317</v>
      </c>
      <c r="C39" s="7">
        <v>-3000</v>
      </c>
      <c r="D39" s="7">
        <v>-2040</v>
      </c>
      <c r="E39" s="7">
        <v>-1800</v>
      </c>
      <c r="F39" s="7">
        <v>-2951</v>
      </c>
      <c r="G39" s="7">
        <v>-2078</v>
      </c>
      <c r="I39" s="13">
        <f t="shared" si="12"/>
        <v>-11286</v>
      </c>
      <c r="J39" s="13">
        <f t="shared" si="13"/>
        <v>-10260</v>
      </c>
      <c r="K39" s="13">
        <f t="shared" si="14"/>
        <v>-4110</v>
      </c>
      <c r="L39" s="13">
        <f t="shared" si="15"/>
        <v>-6750</v>
      </c>
      <c r="M39" s="13">
        <f t="shared" si="16"/>
        <v>-6321</v>
      </c>
      <c r="N39" s="13">
        <f t="shared" si="17"/>
        <v>-6454</v>
      </c>
      <c r="P39" s="13">
        <f t="shared" si="7"/>
        <v>-12606</v>
      </c>
      <c r="Q39" s="13">
        <f t="shared" si="8"/>
        <v>-11290</v>
      </c>
      <c r="R39" s="13">
        <f t="shared" si="18"/>
        <v>-4153</v>
      </c>
      <c r="S39" s="13">
        <f t="shared" si="9"/>
        <v>-8380</v>
      </c>
      <c r="T39" s="13">
        <f t="shared" si="10"/>
        <v>-7388</v>
      </c>
      <c r="U39" s="13">
        <f t="shared" si="11"/>
        <v>-7000</v>
      </c>
    </row>
    <row r="40" spans="1:21" ht="13" x14ac:dyDescent="0.3">
      <c r="A40" s="1" t="s">
        <v>9</v>
      </c>
      <c r="B40" s="7">
        <v>-1562</v>
      </c>
      <c r="C40" s="7">
        <v>-1060</v>
      </c>
      <c r="D40" s="7">
        <v>-490</v>
      </c>
      <c r="E40" s="7">
        <v>-1900</v>
      </c>
      <c r="F40" s="7">
        <v>-993.60232019385899</v>
      </c>
      <c r="G40" s="7">
        <v>-427</v>
      </c>
      <c r="I40" s="13">
        <f t="shared" si="12"/>
        <v>-12848</v>
      </c>
      <c r="J40" s="13">
        <f t="shared" si="13"/>
        <v>-11320</v>
      </c>
      <c r="K40" s="13">
        <f t="shared" si="14"/>
        <v>-4600</v>
      </c>
      <c r="L40" s="13">
        <f t="shared" si="15"/>
        <v>-8650</v>
      </c>
      <c r="M40" s="13">
        <f t="shared" si="16"/>
        <v>-7314.6023201938588</v>
      </c>
      <c r="N40" s="13">
        <f t="shared" si="17"/>
        <v>-6881</v>
      </c>
      <c r="P40" s="13">
        <f t="shared" si="7"/>
        <v>-14168</v>
      </c>
      <c r="Q40" s="13">
        <f t="shared" si="8"/>
        <v>-12350</v>
      </c>
      <c r="R40" s="13">
        <f t="shared" si="18"/>
        <v>-4643</v>
      </c>
      <c r="S40" s="13">
        <f t="shared" si="9"/>
        <v>-10280</v>
      </c>
      <c r="T40" s="13">
        <f t="shared" si="10"/>
        <v>-8381.6023201938588</v>
      </c>
      <c r="U40" s="13">
        <f t="shared" si="11"/>
        <v>-7427</v>
      </c>
    </row>
    <row r="41" spans="1:21" ht="13" x14ac:dyDescent="0.3">
      <c r="A41" s="1" t="s">
        <v>10</v>
      </c>
      <c r="B41" s="7">
        <v>-2005</v>
      </c>
      <c r="C41" s="7">
        <v>-2230</v>
      </c>
      <c r="D41" s="7">
        <v>-1172</v>
      </c>
      <c r="E41" s="7">
        <v>-1700</v>
      </c>
      <c r="F41" s="7">
        <v>-1470.9811185446299</v>
      </c>
      <c r="G41" s="7">
        <v>-963</v>
      </c>
      <c r="I41" s="13">
        <f t="shared" si="12"/>
        <v>-14853</v>
      </c>
      <c r="J41" s="13">
        <f t="shared" si="13"/>
        <v>-13550</v>
      </c>
      <c r="K41" s="13">
        <f t="shared" si="14"/>
        <v>-5772</v>
      </c>
      <c r="L41" s="13">
        <f t="shared" si="15"/>
        <v>-10350</v>
      </c>
      <c r="M41" s="13">
        <f t="shared" si="16"/>
        <v>-8785.5834387384893</v>
      </c>
      <c r="N41" s="13">
        <f t="shared" si="17"/>
        <v>-7844</v>
      </c>
      <c r="P41" s="13">
        <f t="shared" si="7"/>
        <v>-16173</v>
      </c>
      <c r="Q41" s="13">
        <f t="shared" si="8"/>
        <v>-14580</v>
      </c>
      <c r="R41" s="13">
        <f t="shared" si="18"/>
        <v>-5815</v>
      </c>
      <c r="S41" s="13">
        <f t="shared" si="9"/>
        <v>-11980</v>
      </c>
      <c r="T41" s="13">
        <f t="shared" si="10"/>
        <v>-9852.5834387384893</v>
      </c>
      <c r="U41" s="13">
        <f t="shared" si="11"/>
        <v>-8390</v>
      </c>
    </row>
    <row r="42" spans="1:21" ht="13" x14ac:dyDescent="0.3">
      <c r="A42" s="3" t="s">
        <v>15</v>
      </c>
      <c r="B42" s="7">
        <v>-2093</v>
      </c>
      <c r="C42" s="7">
        <v>-2100</v>
      </c>
      <c r="D42" s="7">
        <v>-2501</v>
      </c>
      <c r="E42" s="7">
        <v>-2000</v>
      </c>
      <c r="F42" s="7">
        <v>-1753.01772812271</v>
      </c>
      <c r="G42" s="7">
        <v>-1780</v>
      </c>
      <c r="I42" s="13">
        <f t="shared" si="12"/>
        <v>-16946</v>
      </c>
      <c r="J42" s="13">
        <f t="shared" si="13"/>
        <v>-15650</v>
      </c>
      <c r="K42" s="13">
        <f t="shared" si="14"/>
        <v>-8273</v>
      </c>
      <c r="L42" s="13">
        <f t="shared" si="15"/>
        <v>-12350</v>
      </c>
      <c r="M42" s="13">
        <f t="shared" si="16"/>
        <v>-10538.601166861199</v>
      </c>
      <c r="N42" s="13">
        <f t="shared" si="17"/>
        <v>-9624</v>
      </c>
      <c r="P42" s="13">
        <f t="shared" si="7"/>
        <v>-18266</v>
      </c>
      <c r="Q42" s="13">
        <f t="shared" si="8"/>
        <v>-16680</v>
      </c>
      <c r="R42" s="13">
        <f t="shared" si="18"/>
        <v>-8316</v>
      </c>
      <c r="S42" s="13">
        <f t="shared" si="9"/>
        <v>-13980</v>
      </c>
      <c r="T42" s="13">
        <f t="shared" si="10"/>
        <v>-11605.601166861199</v>
      </c>
      <c r="U42" s="13">
        <f t="shared" si="11"/>
        <v>-10170</v>
      </c>
    </row>
    <row r="43" spans="1:21" ht="13" x14ac:dyDescent="0.3">
      <c r="A43" s="3" t="s">
        <v>16</v>
      </c>
      <c r="B43" s="7">
        <v>-2746</v>
      </c>
      <c r="C43" s="7">
        <v>-1490</v>
      </c>
      <c r="D43" s="10">
        <v>-902</v>
      </c>
      <c r="E43" s="8">
        <v>-1400</v>
      </c>
      <c r="F43" s="9">
        <v>-1607</v>
      </c>
      <c r="G43" s="7">
        <v>-2154</v>
      </c>
      <c r="I43" s="13">
        <f t="shared" si="12"/>
        <v>-19692</v>
      </c>
      <c r="J43" s="13">
        <f t="shared" si="13"/>
        <v>-17140</v>
      </c>
      <c r="K43" s="13">
        <f t="shared" si="14"/>
        <v>-9175</v>
      </c>
      <c r="L43" s="13">
        <f t="shared" si="15"/>
        <v>-13750</v>
      </c>
      <c r="M43" s="13">
        <f t="shared" si="16"/>
        <v>-12145.601166861199</v>
      </c>
      <c r="N43" s="13">
        <f t="shared" si="17"/>
        <v>-11778</v>
      </c>
      <c r="P43" s="13">
        <f t="shared" si="7"/>
        <v>-21012</v>
      </c>
      <c r="Q43" s="13">
        <f t="shared" si="8"/>
        <v>-18170</v>
      </c>
      <c r="R43" s="13">
        <f t="shared" si="18"/>
        <v>-9218</v>
      </c>
      <c r="S43" s="13">
        <f t="shared" si="9"/>
        <v>-15380</v>
      </c>
      <c r="T43" s="13">
        <f t="shared" si="10"/>
        <v>-13212.601166861199</v>
      </c>
      <c r="U43" s="13">
        <f t="shared" si="11"/>
        <v>-12324</v>
      </c>
    </row>
    <row r="44" spans="1:21" ht="13" x14ac:dyDescent="0.3">
      <c r="A44" s="3" t="s">
        <v>17</v>
      </c>
      <c r="B44" s="7">
        <v>-1851</v>
      </c>
      <c r="C44" s="7">
        <v>-1510</v>
      </c>
      <c r="D44" s="8">
        <v>-1168</v>
      </c>
      <c r="E44" s="8">
        <v>-1200</v>
      </c>
      <c r="F44" s="9">
        <v>-1246</v>
      </c>
      <c r="G44" s="7">
        <v>-1484</v>
      </c>
      <c r="I44" s="13">
        <f t="shared" si="12"/>
        <v>-21543</v>
      </c>
      <c r="J44" s="13">
        <f t="shared" si="13"/>
        <v>-18650</v>
      </c>
      <c r="K44" s="13">
        <f t="shared" si="14"/>
        <v>-10343</v>
      </c>
      <c r="L44" s="13">
        <f t="shared" si="15"/>
        <v>-14950</v>
      </c>
      <c r="M44" s="13">
        <f t="shared" si="16"/>
        <v>-13391.601166861199</v>
      </c>
      <c r="N44" s="13">
        <f t="shared" si="17"/>
        <v>-13262</v>
      </c>
      <c r="P44" s="13">
        <f t="shared" si="7"/>
        <v>-22863</v>
      </c>
      <c r="Q44" s="13">
        <f t="shared" si="8"/>
        <v>-19680</v>
      </c>
      <c r="R44" s="13">
        <f t="shared" si="18"/>
        <v>-10386</v>
      </c>
      <c r="S44" s="13">
        <f t="shared" si="9"/>
        <v>-16580</v>
      </c>
      <c r="T44" s="13">
        <f t="shared" si="10"/>
        <v>-14458.601166861199</v>
      </c>
      <c r="U44" s="13">
        <f t="shared" si="11"/>
        <v>-13808</v>
      </c>
    </row>
    <row r="45" spans="1:21" ht="13" x14ac:dyDescent="0.3">
      <c r="A45" s="3" t="s">
        <v>18</v>
      </c>
      <c r="B45" s="7">
        <v>-1235</v>
      </c>
      <c r="C45" s="7">
        <v>-490</v>
      </c>
      <c r="D45" s="9">
        <v>130</v>
      </c>
      <c r="E45" s="8">
        <v>-700</v>
      </c>
      <c r="F45" s="9">
        <v>-621.61477625588896</v>
      </c>
      <c r="G45" s="7">
        <v>-844</v>
      </c>
      <c r="I45" s="13">
        <f t="shared" si="12"/>
        <v>-22778</v>
      </c>
      <c r="J45" s="13">
        <f t="shared" si="13"/>
        <v>-19140</v>
      </c>
      <c r="K45" s="13">
        <f t="shared" si="14"/>
        <v>-10213</v>
      </c>
      <c r="L45" s="13">
        <f t="shared" si="15"/>
        <v>-15650</v>
      </c>
      <c r="M45" s="13">
        <f t="shared" si="16"/>
        <v>-14013.215943117088</v>
      </c>
      <c r="N45" s="13">
        <f t="shared" si="17"/>
        <v>-14106</v>
      </c>
      <c r="P45" s="13">
        <f t="shared" si="7"/>
        <v>-24098</v>
      </c>
      <c r="Q45" s="13">
        <f t="shared" si="8"/>
        <v>-20170</v>
      </c>
      <c r="R45" s="13">
        <f t="shared" si="18"/>
        <v>-10256</v>
      </c>
      <c r="S45" s="13">
        <f t="shared" si="9"/>
        <v>-17280</v>
      </c>
      <c r="T45" s="13">
        <f t="shared" si="10"/>
        <v>-15080.215943117088</v>
      </c>
      <c r="U45" s="13">
        <f t="shared" si="11"/>
        <v>-14652</v>
      </c>
    </row>
    <row r="46" spans="1:21" ht="13" x14ac:dyDescent="0.3">
      <c r="A46" s="4">
        <v>2010</v>
      </c>
      <c r="B46" s="7">
        <v>-962</v>
      </c>
      <c r="C46" s="8">
        <v>-830</v>
      </c>
      <c r="D46" s="8">
        <v>-584</v>
      </c>
      <c r="E46" s="10">
        <v>-798</v>
      </c>
      <c r="F46" s="8">
        <v>-195</v>
      </c>
      <c r="G46" s="7">
        <v>-134</v>
      </c>
      <c r="I46" s="13">
        <f t="shared" si="12"/>
        <v>-23740</v>
      </c>
      <c r="J46" s="13">
        <f t="shared" si="13"/>
        <v>-19970</v>
      </c>
      <c r="K46" s="13">
        <f t="shared" si="14"/>
        <v>-10797</v>
      </c>
      <c r="L46" s="13">
        <f t="shared" si="15"/>
        <v>-16448</v>
      </c>
      <c r="M46" s="13">
        <f t="shared" si="16"/>
        <v>-14208.215943117088</v>
      </c>
      <c r="N46" s="13">
        <f t="shared" si="17"/>
        <v>-14240</v>
      </c>
      <c r="P46" s="13">
        <f t="shared" si="7"/>
        <v>-25060</v>
      </c>
      <c r="Q46" s="13">
        <f t="shared" si="8"/>
        <v>-21000</v>
      </c>
      <c r="R46" s="13">
        <f t="shared" si="18"/>
        <v>-10840</v>
      </c>
      <c r="S46" s="13">
        <f t="shared" si="9"/>
        <v>-18078</v>
      </c>
      <c r="T46" s="13">
        <f t="shared" si="10"/>
        <v>-15275.215943117088</v>
      </c>
      <c r="U46" s="13">
        <f t="shared" si="11"/>
        <v>-14786</v>
      </c>
    </row>
    <row r="47" spans="1:21" ht="13" x14ac:dyDescent="0.3">
      <c r="A47" s="4">
        <v>2011</v>
      </c>
      <c r="B47" s="7">
        <v>-1922</v>
      </c>
      <c r="C47" s="8">
        <v>-1700</v>
      </c>
      <c r="D47" s="8">
        <v>-1000</v>
      </c>
      <c r="E47" s="8">
        <v>-1740</v>
      </c>
      <c r="F47" s="8">
        <v>-1010.64907943959</v>
      </c>
      <c r="G47" s="7">
        <v>-1800</v>
      </c>
      <c r="I47" s="13">
        <f t="shared" si="12"/>
        <v>-25662</v>
      </c>
      <c r="J47" s="13">
        <f t="shared" si="13"/>
        <v>-21670</v>
      </c>
      <c r="K47" s="13">
        <f t="shared" si="14"/>
        <v>-11797</v>
      </c>
      <c r="L47" s="13">
        <f t="shared" si="15"/>
        <v>-18188</v>
      </c>
      <c r="M47" s="13">
        <f t="shared" si="16"/>
        <v>-15218.865022556678</v>
      </c>
      <c r="N47" s="13">
        <f t="shared" si="17"/>
        <v>-16040</v>
      </c>
      <c r="P47" s="13">
        <f t="shared" si="7"/>
        <v>-26982</v>
      </c>
      <c r="Q47" s="13">
        <f t="shared" si="8"/>
        <v>-22700</v>
      </c>
      <c r="R47" s="13">
        <f t="shared" si="18"/>
        <v>-11840</v>
      </c>
      <c r="S47" s="13">
        <f t="shared" si="9"/>
        <v>-19818</v>
      </c>
      <c r="T47" s="13">
        <f t="shared" si="10"/>
        <v>-16285.865022556678</v>
      </c>
      <c r="U47" s="13">
        <f t="shared" si="11"/>
        <v>-16586</v>
      </c>
    </row>
    <row r="48" spans="1:21" ht="13" x14ac:dyDescent="0.3">
      <c r="A48" s="4">
        <v>2012</v>
      </c>
      <c r="B48" s="7">
        <v>-2460</v>
      </c>
      <c r="C48" s="8">
        <v>-2160</v>
      </c>
      <c r="D48" s="8">
        <v>-1369</v>
      </c>
      <c r="E48" s="8">
        <v>-1890</v>
      </c>
      <c r="F48" s="8">
        <v>-1931</v>
      </c>
      <c r="G48" s="7">
        <v>-1936</v>
      </c>
      <c r="I48" s="13">
        <f t="shared" si="12"/>
        <v>-28122</v>
      </c>
      <c r="J48" s="13">
        <f t="shared" si="13"/>
        <v>-23830</v>
      </c>
      <c r="K48" s="13">
        <f t="shared" si="14"/>
        <v>-13166</v>
      </c>
      <c r="L48" s="13">
        <f t="shared" si="15"/>
        <v>-20078</v>
      </c>
      <c r="M48" s="13">
        <f t="shared" si="16"/>
        <v>-17149.865022556678</v>
      </c>
      <c r="N48" s="13">
        <f t="shared" si="17"/>
        <v>-17976</v>
      </c>
      <c r="P48" s="13">
        <f t="shared" si="7"/>
        <v>-29442</v>
      </c>
      <c r="Q48" s="13">
        <f t="shared" si="8"/>
        <v>-24860</v>
      </c>
      <c r="R48" s="13">
        <f t="shared" si="18"/>
        <v>-13209</v>
      </c>
      <c r="S48" s="13">
        <f t="shared" si="9"/>
        <v>-21708</v>
      </c>
      <c r="T48" s="13">
        <f t="shared" si="10"/>
        <v>-18216.865022556678</v>
      </c>
      <c r="U48" s="13">
        <f t="shared" si="11"/>
        <v>-18522</v>
      </c>
    </row>
    <row r="49" spans="1:23" ht="13" x14ac:dyDescent="0.3">
      <c r="A49" s="4">
        <v>2013</v>
      </c>
      <c r="B49" s="7">
        <v>-1039</v>
      </c>
      <c r="C49" s="8">
        <v>-690</v>
      </c>
      <c r="D49" s="15">
        <v>82</v>
      </c>
      <c r="E49" s="8">
        <v>-280</v>
      </c>
      <c r="F49" s="8">
        <v>-47</v>
      </c>
      <c r="G49" s="7">
        <v>-790</v>
      </c>
      <c r="I49" s="13">
        <f t="shared" si="12"/>
        <v>-29161</v>
      </c>
      <c r="J49" s="13">
        <f t="shared" si="13"/>
        <v>-24520</v>
      </c>
      <c r="K49" s="13">
        <f t="shared" si="14"/>
        <v>-13084</v>
      </c>
      <c r="L49" s="13">
        <f t="shared" si="15"/>
        <v>-20358</v>
      </c>
      <c r="M49" s="13">
        <f t="shared" si="16"/>
        <v>-17196.865022556678</v>
      </c>
      <c r="N49" s="13">
        <f t="shared" si="17"/>
        <v>-18766</v>
      </c>
      <c r="P49" s="13">
        <f t="shared" si="7"/>
        <v>-30481</v>
      </c>
      <c r="Q49" s="13">
        <f t="shared" si="8"/>
        <v>-25550</v>
      </c>
      <c r="R49" s="13">
        <f t="shared" si="18"/>
        <v>-13127</v>
      </c>
      <c r="S49" s="13">
        <f t="shared" si="9"/>
        <v>-21988</v>
      </c>
      <c r="T49" s="13">
        <f t="shared" si="10"/>
        <v>-18263.865022556678</v>
      </c>
      <c r="U49" s="13">
        <f t="shared" ref="U49:U54" si="19">U48+G49</f>
        <v>-19312</v>
      </c>
    </row>
    <row r="50" spans="1:23" ht="13" x14ac:dyDescent="0.3">
      <c r="A50" s="4">
        <v>2014</v>
      </c>
      <c r="B50" s="7">
        <v>-131.36820605369758</v>
      </c>
      <c r="C50" s="8">
        <v>-560</v>
      </c>
      <c r="D50" s="8">
        <v>-250</v>
      </c>
      <c r="E50" s="8">
        <v>60</v>
      </c>
      <c r="F50" s="8">
        <v>467</v>
      </c>
      <c r="G50" s="7">
        <v>-113</v>
      </c>
      <c r="I50" s="13">
        <f t="shared" si="12"/>
        <v>-29292.368206053696</v>
      </c>
      <c r="J50" s="13">
        <f t="shared" si="13"/>
        <v>-25080</v>
      </c>
      <c r="K50" s="13">
        <f t="shared" si="14"/>
        <v>-13334</v>
      </c>
      <c r="L50" s="13">
        <f t="shared" si="15"/>
        <v>-20298</v>
      </c>
      <c r="M50" s="13">
        <f t="shared" si="16"/>
        <v>-16729.865022556678</v>
      </c>
      <c r="N50" s="13">
        <f t="shared" si="17"/>
        <v>-18879</v>
      </c>
      <c r="P50" s="13">
        <f t="shared" si="7"/>
        <v>-30612.368206053696</v>
      </c>
      <c r="Q50" s="13">
        <f t="shared" si="8"/>
        <v>-26110</v>
      </c>
      <c r="R50" s="13">
        <f t="shared" si="18"/>
        <v>-13377</v>
      </c>
      <c r="S50" s="13">
        <f t="shared" si="9"/>
        <v>-21928</v>
      </c>
      <c r="T50" s="13">
        <f t="shared" si="10"/>
        <v>-17796.865022556678</v>
      </c>
      <c r="U50" s="13">
        <f t="shared" si="19"/>
        <v>-19425</v>
      </c>
    </row>
    <row r="51" spans="1:23" ht="13" x14ac:dyDescent="0.3">
      <c r="A51" s="4">
        <v>2015</v>
      </c>
      <c r="B51" s="7">
        <v>-2475.4534803510142</v>
      </c>
      <c r="C51" s="8">
        <v>-1840</v>
      </c>
      <c r="D51" s="8">
        <v>-1550</v>
      </c>
      <c r="E51" s="8">
        <v>-1456</v>
      </c>
      <c r="F51" s="8">
        <v>-1291</v>
      </c>
      <c r="G51" s="7">
        <v>-1441</v>
      </c>
      <c r="I51" s="13">
        <f t="shared" si="12"/>
        <v>-31767.82168640471</v>
      </c>
      <c r="J51" s="13">
        <f t="shared" si="13"/>
        <v>-26920</v>
      </c>
      <c r="K51" s="13">
        <f t="shared" si="14"/>
        <v>-14884</v>
      </c>
      <c r="L51" s="13">
        <f t="shared" si="15"/>
        <v>-21754</v>
      </c>
      <c r="M51" s="13">
        <f t="shared" si="16"/>
        <v>-18020.865022556678</v>
      </c>
      <c r="N51" s="13">
        <f t="shared" si="17"/>
        <v>-20320</v>
      </c>
      <c r="P51" s="13">
        <f t="shared" si="7"/>
        <v>-33087.821686404714</v>
      </c>
      <c r="Q51" s="13">
        <f t="shared" si="8"/>
        <v>-27950</v>
      </c>
      <c r="R51" s="13">
        <f t="shared" si="18"/>
        <v>-14927</v>
      </c>
      <c r="S51" s="13">
        <f t="shared" si="9"/>
        <v>-23384</v>
      </c>
      <c r="T51" s="13">
        <f t="shared" si="10"/>
        <v>-19087.865022556678</v>
      </c>
      <c r="U51" s="13">
        <f t="shared" si="19"/>
        <v>-20866</v>
      </c>
    </row>
    <row r="52" spans="1:23" ht="13" x14ac:dyDescent="0.3">
      <c r="A52" s="4">
        <v>2016</v>
      </c>
      <c r="B52" s="7">
        <v>-1747.7012036487679</v>
      </c>
      <c r="C52" s="8">
        <v>-1800</v>
      </c>
      <c r="D52" s="8">
        <v>-1100</v>
      </c>
      <c r="E52" s="8">
        <v>-1068</v>
      </c>
      <c r="F52" s="8">
        <v>-1312</v>
      </c>
      <c r="G52" s="7">
        <v>-1258</v>
      </c>
      <c r="I52" s="13">
        <f t="shared" si="12"/>
        <v>-33515.522890053478</v>
      </c>
      <c r="J52" s="13">
        <f t="shared" si="13"/>
        <v>-28720</v>
      </c>
      <c r="K52" s="13">
        <f t="shared" si="14"/>
        <v>-15984</v>
      </c>
      <c r="L52" s="13">
        <f t="shared" si="15"/>
        <v>-22822</v>
      </c>
      <c r="M52" s="13">
        <f t="shared" si="16"/>
        <v>-19332.865022556678</v>
      </c>
      <c r="N52" s="13">
        <f t="shared" si="17"/>
        <v>-21578</v>
      </c>
      <c r="P52" s="13">
        <f t="shared" si="7"/>
        <v>-34835.522890053478</v>
      </c>
      <c r="Q52" s="13">
        <f t="shared" si="8"/>
        <v>-29750</v>
      </c>
      <c r="R52" s="13">
        <f t="shared" si="18"/>
        <v>-16027</v>
      </c>
      <c r="S52" s="13">
        <f t="shared" si="9"/>
        <v>-24452</v>
      </c>
      <c r="T52" s="13">
        <f t="shared" si="10"/>
        <v>-20399.865022556678</v>
      </c>
      <c r="U52" s="13">
        <f t="shared" si="19"/>
        <v>-22124</v>
      </c>
    </row>
    <row r="53" spans="1:23" ht="13" x14ac:dyDescent="0.3">
      <c r="A53" s="4">
        <v>2017</v>
      </c>
      <c r="B53" s="7">
        <v>-2746.6704674779107</v>
      </c>
      <c r="C53" s="8">
        <v>-1390</v>
      </c>
      <c r="D53" s="8">
        <v>-1250</v>
      </c>
      <c r="E53" s="8">
        <v>-1260</v>
      </c>
      <c r="F53" s="8">
        <v>-1880</v>
      </c>
      <c r="G53" s="7">
        <v>-1589</v>
      </c>
      <c r="I53" s="13">
        <f t="shared" si="12"/>
        <v>-36262.193357531389</v>
      </c>
      <c r="J53" s="13">
        <f t="shared" si="13"/>
        <v>-30110</v>
      </c>
      <c r="K53" s="13">
        <f t="shared" si="14"/>
        <v>-17234</v>
      </c>
      <c r="L53" s="13">
        <f t="shared" si="15"/>
        <v>-24082</v>
      </c>
      <c r="M53" s="13">
        <f t="shared" si="16"/>
        <v>-21212.865022556678</v>
      </c>
      <c r="N53" s="13">
        <f t="shared" si="17"/>
        <v>-23167</v>
      </c>
      <c r="P53" s="13">
        <f t="shared" si="7"/>
        <v>-37582.193357531389</v>
      </c>
      <c r="Q53" s="13">
        <f t="shared" si="8"/>
        <v>-31140</v>
      </c>
      <c r="R53" s="13">
        <f t="shared" si="18"/>
        <v>-17277</v>
      </c>
      <c r="S53" s="13">
        <f t="shared" si="9"/>
        <v>-25712</v>
      </c>
      <c r="T53" s="13">
        <f t="shared" si="10"/>
        <v>-22279.865022556678</v>
      </c>
      <c r="U53" s="13">
        <f t="shared" si="19"/>
        <v>-23713</v>
      </c>
    </row>
    <row r="54" spans="1:23" ht="13" x14ac:dyDescent="0.3">
      <c r="A54" s="4">
        <v>2018</v>
      </c>
      <c r="B54" s="7">
        <v>-1980.913989207148</v>
      </c>
      <c r="C54" s="11">
        <v>-1450</v>
      </c>
      <c r="D54" s="11">
        <v>-1500</v>
      </c>
      <c r="E54" s="8">
        <v>-1242</v>
      </c>
      <c r="F54" s="27">
        <v>-2337</v>
      </c>
      <c r="G54" s="7">
        <v>-2229</v>
      </c>
      <c r="I54" s="13">
        <f t="shared" si="12"/>
        <v>-38243.107346738536</v>
      </c>
      <c r="J54" s="13">
        <f t="shared" si="13"/>
        <v>-31560</v>
      </c>
      <c r="K54" s="13">
        <f t="shared" si="14"/>
        <v>-18734</v>
      </c>
      <c r="L54" s="13">
        <f t="shared" si="15"/>
        <v>-25324</v>
      </c>
      <c r="M54" s="13">
        <f t="shared" si="16"/>
        <v>-23549.865022556678</v>
      </c>
      <c r="N54" s="13">
        <f t="shared" si="17"/>
        <v>-25396</v>
      </c>
      <c r="P54" s="13">
        <f t="shared" si="7"/>
        <v>-39563.107346738536</v>
      </c>
      <c r="Q54" s="13">
        <f t="shared" si="8"/>
        <v>-32590</v>
      </c>
      <c r="R54" s="13">
        <f t="shared" si="18"/>
        <v>-18777</v>
      </c>
      <c r="S54" s="13">
        <f t="shared" si="9"/>
        <v>-26954</v>
      </c>
      <c r="T54" s="13">
        <f t="shared" si="10"/>
        <v>-24616.865022556678</v>
      </c>
      <c r="U54" s="13">
        <f t="shared" si="19"/>
        <v>-25942</v>
      </c>
    </row>
    <row r="55" spans="1:23" ht="13" x14ac:dyDescent="0.3">
      <c r="A55" s="4">
        <v>2019</v>
      </c>
      <c r="B55" s="7">
        <v>-1432</v>
      </c>
      <c r="C55" s="8">
        <v>-1650</v>
      </c>
      <c r="D55" s="16">
        <v>-331</v>
      </c>
      <c r="E55" s="10">
        <v>-930</v>
      </c>
      <c r="F55" s="27">
        <v>-1088</v>
      </c>
      <c r="G55" s="8">
        <v>-1048</v>
      </c>
      <c r="I55" s="13">
        <f t="shared" si="12"/>
        <v>-39675.107346738536</v>
      </c>
      <c r="J55" s="13">
        <f t="shared" si="13"/>
        <v>-33210</v>
      </c>
      <c r="K55" s="13">
        <f t="shared" si="14"/>
        <v>-19065</v>
      </c>
      <c r="L55" s="13">
        <f t="shared" si="15"/>
        <v>-26254</v>
      </c>
      <c r="M55" s="13">
        <f t="shared" si="16"/>
        <v>-24637.865022556678</v>
      </c>
      <c r="N55" s="13">
        <f>N54+G55</f>
        <v>-26444</v>
      </c>
      <c r="P55" s="13">
        <f t="shared" si="7"/>
        <v>-40995.107346738536</v>
      </c>
      <c r="Q55" s="13">
        <f t="shared" si="8"/>
        <v>-34240</v>
      </c>
      <c r="R55" s="13">
        <f t="shared" si="18"/>
        <v>-19108</v>
      </c>
      <c r="S55" s="13">
        <f t="shared" si="9"/>
        <v>-27884</v>
      </c>
      <c r="T55" s="13">
        <f t="shared" si="10"/>
        <v>-25704.865022556678</v>
      </c>
      <c r="U55" s="13">
        <f>U54+G55</f>
        <v>-26990</v>
      </c>
    </row>
    <row r="56" spans="1:23" ht="13" x14ac:dyDescent="0.3">
      <c r="A56" s="4">
        <v>2020</v>
      </c>
      <c r="B56" s="8">
        <v>-1371</v>
      </c>
      <c r="C56" s="10">
        <v>-780</v>
      </c>
      <c r="D56" s="16">
        <v>-550</v>
      </c>
      <c r="E56" s="8">
        <v>-1420</v>
      </c>
      <c r="F56" s="27">
        <v>-1101</v>
      </c>
      <c r="G56" s="8">
        <v>-1896</v>
      </c>
      <c r="I56" s="13">
        <f>I55+B56</f>
        <v>-41046.107346738536</v>
      </c>
      <c r="J56" s="13">
        <f>J55+C56</f>
        <v>-33990</v>
      </c>
      <c r="K56" s="13">
        <f>K55+D56</f>
        <v>-19615</v>
      </c>
      <c r="L56" s="13">
        <f>L55+E56</f>
        <v>-27674</v>
      </c>
      <c r="M56" s="13">
        <f>M55+F56</f>
        <v>-25738.865022556678</v>
      </c>
      <c r="N56" s="13">
        <f>N55+G56</f>
        <v>-28340</v>
      </c>
      <c r="P56" s="13">
        <f t="shared" si="7"/>
        <v>-42366.107346738536</v>
      </c>
      <c r="Q56" s="13">
        <f t="shared" si="8"/>
        <v>-35020</v>
      </c>
      <c r="R56" s="13">
        <f t="shared" si="18"/>
        <v>-19658</v>
      </c>
      <c r="S56" s="13">
        <f t="shared" si="9"/>
        <v>-29304</v>
      </c>
      <c r="T56" s="13">
        <f t="shared" si="10"/>
        <v>-26805.865022556678</v>
      </c>
      <c r="U56" s="13">
        <f>U55+G56</f>
        <v>-28886</v>
      </c>
    </row>
    <row r="57" spans="1:23" ht="13" x14ac:dyDescent="0.3">
      <c r="A57" s="4">
        <v>2021</v>
      </c>
      <c r="B57" s="8">
        <v>-950</v>
      </c>
      <c r="C57" s="8">
        <v>-1330</v>
      </c>
      <c r="D57" s="16">
        <v>-430</v>
      </c>
      <c r="E57" s="8"/>
      <c r="F57" s="27">
        <v>-916</v>
      </c>
      <c r="G57" s="8">
        <v>-1200</v>
      </c>
      <c r="I57" s="13">
        <f t="shared" ref="I57:K58" si="20">I56+B57</f>
        <v>-41996.107346738536</v>
      </c>
      <c r="J57" s="13">
        <f t="shared" si="20"/>
        <v>-35320</v>
      </c>
      <c r="K57" s="13">
        <f t="shared" si="20"/>
        <v>-20045</v>
      </c>
      <c r="L57" s="13"/>
      <c r="M57" s="13">
        <f>M56+F57</f>
        <v>-26654.865022556678</v>
      </c>
      <c r="N57" s="13">
        <f>N56+G57</f>
        <v>-29540</v>
      </c>
      <c r="P57" s="13">
        <f t="shared" ref="P57:R58" si="21">P56+B57</f>
        <v>-43316.107346738536</v>
      </c>
      <c r="Q57" s="13">
        <f t="shared" si="21"/>
        <v>-36350</v>
      </c>
      <c r="R57" s="13">
        <f t="shared" si="21"/>
        <v>-20088</v>
      </c>
      <c r="S57" s="13"/>
      <c r="T57" s="13">
        <f>T56+F57</f>
        <v>-27721.865022556678</v>
      </c>
      <c r="U57" s="13">
        <f>U56+G57</f>
        <v>-30086</v>
      </c>
    </row>
    <row r="58" spans="1:23" ht="13" x14ac:dyDescent="0.3">
      <c r="A58" s="4">
        <v>2022</v>
      </c>
      <c r="B58" s="8">
        <v>-3965</v>
      </c>
      <c r="C58" s="8">
        <v>-4000</v>
      </c>
      <c r="D58" s="16">
        <v>-2040</v>
      </c>
      <c r="F58" s="27">
        <v>-3840</v>
      </c>
      <c r="G58" s="8">
        <v>-3493</v>
      </c>
      <c r="I58" s="13">
        <f t="shared" si="20"/>
        <v>-45961.107346738536</v>
      </c>
      <c r="J58" s="13">
        <f t="shared" si="20"/>
        <v>-39320</v>
      </c>
      <c r="K58" s="13">
        <f t="shared" si="20"/>
        <v>-22085</v>
      </c>
      <c r="L58" s="13"/>
      <c r="M58" s="13"/>
      <c r="N58" s="13">
        <f>N57+G58</f>
        <v>-33033</v>
      </c>
      <c r="P58" s="13">
        <f>P57+B58</f>
        <v>-47281.107346738536</v>
      </c>
      <c r="Q58" s="13">
        <f t="shared" si="21"/>
        <v>-40350</v>
      </c>
      <c r="R58" s="13">
        <f>R57+D58</f>
        <v>-22128</v>
      </c>
      <c r="S58" s="17"/>
      <c r="T58" s="13">
        <f>T57+F58</f>
        <v>-31561.865022556678</v>
      </c>
      <c r="U58" s="13">
        <f>U57+G58</f>
        <v>-33579</v>
      </c>
      <c r="V58" s="18"/>
      <c r="W58" s="17">
        <f>AVERAGE(P58:U58)</f>
        <v>-34979.994473859042</v>
      </c>
    </row>
    <row r="59" spans="1:23" ht="13" x14ac:dyDescent="0.3">
      <c r="A59" s="4">
        <v>2023</v>
      </c>
      <c r="B59" s="27">
        <v>-2855</v>
      </c>
      <c r="C59" s="27">
        <v>-2170</v>
      </c>
      <c r="D59" s="16">
        <v>-2639</v>
      </c>
      <c r="F59" s="27">
        <v>-2804</v>
      </c>
      <c r="G59" s="27">
        <v>-3703</v>
      </c>
      <c r="I59" s="13"/>
      <c r="J59" s="13"/>
      <c r="K59" s="13"/>
      <c r="L59" s="13"/>
      <c r="M59" s="13"/>
      <c r="N59" s="13"/>
      <c r="P59" s="13"/>
      <c r="Q59" s="13"/>
      <c r="R59" s="13"/>
      <c r="S59" s="17"/>
      <c r="T59" s="13"/>
      <c r="U59" s="13"/>
      <c r="V59" s="18"/>
      <c r="W59" s="17"/>
    </row>
    <row r="60" spans="1:23" ht="13" x14ac:dyDescent="0.3">
      <c r="A60" s="14" t="s">
        <v>12</v>
      </c>
      <c r="B60" s="6" t="s">
        <v>0</v>
      </c>
      <c r="C60" s="6" t="s">
        <v>11</v>
      </c>
      <c r="D60" s="6" t="s">
        <v>13</v>
      </c>
      <c r="E60" s="6" t="s">
        <v>14</v>
      </c>
      <c r="F60" s="6" t="s">
        <v>20</v>
      </c>
      <c r="G60" s="6" t="s">
        <v>19</v>
      </c>
      <c r="P60" s="17">
        <f>P58/28</f>
        <v>-1688.6109766692334</v>
      </c>
      <c r="Q60" s="17">
        <f>Q58/28</f>
        <v>-1441.0714285714287</v>
      </c>
      <c r="R60" s="17">
        <f>R58/28</f>
        <v>-790.28571428571433</v>
      </c>
      <c r="S60" s="17">
        <f>S56/26</f>
        <v>-1127.0769230769231</v>
      </c>
      <c r="T60" s="17">
        <f>T57/28</f>
        <v>-990.06660794845277</v>
      </c>
      <c r="U60" s="17">
        <f>U58/28</f>
        <v>-1199.25</v>
      </c>
      <c r="V60" s="18"/>
      <c r="W60" s="17">
        <f>AVERAGE(P60:U60)</f>
        <v>-1206.0602750919586</v>
      </c>
    </row>
    <row r="65" spans="1:2" x14ac:dyDescent="0.25">
      <c r="A65" t="s">
        <v>54</v>
      </c>
      <c r="B65" t="s">
        <v>55</v>
      </c>
    </row>
    <row r="66" spans="1:2" x14ac:dyDescent="0.25">
      <c r="A66" t="s">
        <v>56</v>
      </c>
      <c r="B66" t="s">
        <v>57</v>
      </c>
    </row>
    <row r="67" spans="1:2" x14ac:dyDescent="0.25">
      <c r="A67" t="s">
        <v>58</v>
      </c>
      <c r="B67" s="19" t="s">
        <v>65</v>
      </c>
    </row>
    <row r="68" spans="1:2" ht="13" x14ac:dyDescent="0.3">
      <c r="A68" s="20"/>
      <c r="B68" s="19" t="s">
        <v>67</v>
      </c>
    </row>
    <row r="69" spans="1:2" ht="13" x14ac:dyDescent="0.3">
      <c r="A69" s="20"/>
      <c r="B69" s="21"/>
    </row>
  </sheetData>
  <autoFilter ref="A2:W60" xr:uid="{10298A7F-F4C7-4233-93C6-211E0CA4617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3</vt:i4>
      </vt:variant>
    </vt:vector>
  </HeadingPairs>
  <TitlesOfParts>
    <vt:vector size="5" baseType="lpstr">
      <vt:lpstr>Tabella </vt:lpstr>
      <vt:lpstr>Foglio1</vt:lpstr>
      <vt:lpstr>Figura 1</vt:lpstr>
      <vt:lpstr>Figura 2_new2a</vt:lpstr>
      <vt:lpstr>Figura 1_bis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Apat</dc:creator>
  <cp:lastModifiedBy>Elisabetta De Maio</cp:lastModifiedBy>
  <cp:lastPrinted>2015-04-14T11:40:45Z</cp:lastPrinted>
  <dcterms:created xsi:type="dcterms:W3CDTF">2006-07-25T12:16:52Z</dcterms:created>
  <dcterms:modified xsi:type="dcterms:W3CDTF">2024-11-27T15:15:19Z</dcterms:modified>
</cp:coreProperties>
</file>